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Temp\"/>
    </mc:Choice>
  </mc:AlternateContent>
  <bookViews>
    <workbookView xWindow="0" yWindow="0" windowWidth="23040" windowHeight="9084"/>
  </bookViews>
  <sheets>
    <sheet name="Rekapitulace stavby" sheetId="1" r:id="rId1"/>
    <sheet name="1 - STAVEBNÍ ČÁST" sheetId="2" r:id="rId2"/>
    <sheet name="2 - ELEKTROINSTALACE" sheetId="3" r:id="rId3"/>
    <sheet name="3 - VEDLEJŠÍ ROZPOČTOVÉ N..." sheetId="4" r:id="rId4"/>
    <sheet name="Pokyny pro vyplnění" sheetId="5" r:id="rId5"/>
  </sheets>
  <definedNames>
    <definedName name="_xlnm._FilterDatabase" localSheetId="1" hidden="1">'1 - STAVEBNÍ ČÁST'!$C$114:$K$804</definedName>
    <definedName name="_xlnm._FilterDatabase" localSheetId="2" hidden="1">'2 - ELEKTROINSTALACE'!$C$88:$K$155</definedName>
    <definedName name="_xlnm._FilterDatabase" localSheetId="3" hidden="1">'3 - VEDLEJŠÍ ROZPOČTOVÉ N...'!$C$79:$K$83</definedName>
    <definedName name="_xlnm.Print_Titles" localSheetId="1">'1 - STAVEBNÍ ČÁST'!$114:$114</definedName>
    <definedName name="_xlnm.Print_Titles" localSheetId="2">'2 - ELEKTROINSTALACE'!$88:$88</definedName>
    <definedName name="_xlnm.Print_Titles" localSheetId="3">'3 - VEDLEJŠÍ ROZPOČTOVÉ N...'!$79:$79</definedName>
    <definedName name="_xlnm.Print_Titles" localSheetId="0">'Rekapitulace stavby'!$52:$52</definedName>
    <definedName name="_xlnm.Print_Area" localSheetId="1">'1 - STAVEBNÍ ČÁST'!$C$4:$J$39,'1 - STAVEBNÍ ČÁST'!$C$45:$J$96,'1 - STAVEBNÍ ČÁST'!$C$102:$K$804</definedName>
    <definedName name="_xlnm.Print_Area" localSheetId="2">'2 - ELEKTROINSTALACE'!$C$4:$J$39,'2 - ELEKTROINSTALACE'!$C$45:$J$70,'2 - ELEKTROINSTALACE'!$C$76:$K$155</definedName>
    <definedName name="_xlnm.Print_Area" localSheetId="3">'3 - VEDLEJŠÍ ROZPOČTOVÉ N...'!$C$4:$J$39,'3 - VEDLEJŠÍ ROZPOČTOVÉ N...'!$C$45:$J$61,'3 - VEDLEJŠÍ ROZPOČTOVÉ N...'!$C$67:$K$83</definedName>
    <definedName name="_xlnm.Print_Area" localSheetId="4">'Pokyny pro vyplnění'!$B$2:$K$71,'Pokyny pro vyplnění'!$B$74:$K$118,'Pokyny pro vyplnění'!$B$121:$K$190,'Pokyny pro vyplnění'!$B$198:$K$218</definedName>
    <definedName name="_xlnm.Print_Area" localSheetId="0">'Rekapitulace stavby'!$D$4:$AO$36,'Rekapitulace stavby'!$C$42:$AQ$58</definedName>
  </definedNames>
  <calcPr calcId="152511"/>
</workbook>
</file>

<file path=xl/calcChain.xml><?xml version="1.0" encoding="utf-8"?>
<calcChain xmlns="http://schemas.openxmlformats.org/spreadsheetml/2006/main">
  <c r="J37" i="4" l="1"/>
  <c r="J36" i="4"/>
  <c r="AY57" i="1"/>
  <c r="J35" i="4"/>
  <c r="AX57" i="1" s="1"/>
  <c r="BI83" i="4"/>
  <c r="BH83" i="4"/>
  <c r="BG83" i="4"/>
  <c r="BE83" i="4"/>
  <c r="T83" i="4"/>
  <c r="R83" i="4"/>
  <c r="P83" i="4"/>
  <c r="BI82" i="4"/>
  <c r="BH82" i="4"/>
  <c r="BG82" i="4"/>
  <c r="BE82" i="4"/>
  <c r="T82" i="4"/>
  <c r="R82" i="4"/>
  <c r="P82" i="4"/>
  <c r="J77" i="4"/>
  <c r="J76" i="4"/>
  <c r="F76" i="4"/>
  <c r="F74" i="4"/>
  <c r="E72" i="4"/>
  <c r="J55" i="4"/>
  <c r="J54" i="4"/>
  <c r="F54" i="4"/>
  <c r="F52" i="4"/>
  <c r="E50" i="4"/>
  <c r="J18" i="4"/>
  <c r="E18" i="4"/>
  <c r="F77" i="4"/>
  <c r="J17" i="4"/>
  <c r="J12" i="4"/>
  <c r="J74" i="4"/>
  <c r="E7" i="4"/>
  <c r="E70" i="4" s="1"/>
  <c r="J37" i="3"/>
  <c r="J36" i="3"/>
  <c r="AY56" i="1"/>
  <c r="J35" i="3"/>
  <c r="AX56" i="1"/>
  <c r="BI155" i="3"/>
  <c r="BH155" i="3"/>
  <c r="BG155" i="3"/>
  <c r="BE155" i="3"/>
  <c r="T155" i="3"/>
  <c r="R155" i="3"/>
  <c r="P155" i="3"/>
  <c r="BI154" i="3"/>
  <c r="BH154" i="3"/>
  <c r="BG154" i="3"/>
  <c r="BE154" i="3"/>
  <c r="T154" i="3"/>
  <c r="R154" i="3"/>
  <c r="P154" i="3"/>
  <c r="BI152" i="3"/>
  <c r="BH152" i="3"/>
  <c r="BG152" i="3"/>
  <c r="BE152" i="3"/>
  <c r="T152" i="3"/>
  <c r="T151" i="3"/>
  <c r="R152" i="3"/>
  <c r="R151" i="3"/>
  <c r="P152" i="3"/>
  <c r="P151" i="3"/>
  <c r="BI150" i="3"/>
  <c r="BH150" i="3"/>
  <c r="BG150" i="3"/>
  <c r="BE150" i="3"/>
  <c r="T150" i="3"/>
  <c r="R150" i="3"/>
  <c r="P150" i="3"/>
  <c r="BI149" i="3"/>
  <c r="BH149" i="3"/>
  <c r="BG149" i="3"/>
  <c r="BE149" i="3"/>
  <c r="T149" i="3"/>
  <c r="R149" i="3"/>
  <c r="P149" i="3"/>
  <c r="BI148" i="3"/>
  <c r="BH148" i="3"/>
  <c r="BG148" i="3"/>
  <c r="BE148" i="3"/>
  <c r="T148" i="3"/>
  <c r="R148" i="3"/>
  <c r="P148" i="3"/>
  <c r="BI147" i="3"/>
  <c r="BH147" i="3"/>
  <c r="BG147" i="3"/>
  <c r="BE147" i="3"/>
  <c r="T147" i="3"/>
  <c r="R147" i="3"/>
  <c r="P147" i="3"/>
  <c r="BI146" i="3"/>
  <c r="BH146" i="3"/>
  <c r="BG146" i="3"/>
  <c r="BE146" i="3"/>
  <c r="T146" i="3"/>
  <c r="R146" i="3"/>
  <c r="P146" i="3"/>
  <c r="BI144" i="3"/>
  <c r="BH144" i="3"/>
  <c r="BG144" i="3"/>
  <c r="BE144" i="3"/>
  <c r="T144" i="3"/>
  <c r="R144" i="3"/>
  <c r="P144" i="3"/>
  <c r="BI143" i="3"/>
  <c r="BH143" i="3"/>
  <c r="BG143" i="3"/>
  <c r="BE143" i="3"/>
  <c r="T143" i="3"/>
  <c r="R143" i="3"/>
  <c r="P143" i="3"/>
  <c r="BI142" i="3"/>
  <c r="BH142" i="3"/>
  <c r="BG142" i="3"/>
  <c r="BE142" i="3"/>
  <c r="T142" i="3"/>
  <c r="R142" i="3"/>
  <c r="P142" i="3"/>
  <c r="BI141" i="3"/>
  <c r="BH141" i="3"/>
  <c r="BG141" i="3"/>
  <c r="BE141" i="3"/>
  <c r="T141" i="3"/>
  <c r="R141" i="3"/>
  <c r="P141" i="3"/>
  <c r="BI140" i="3"/>
  <c r="BH140" i="3"/>
  <c r="BG140" i="3"/>
  <c r="BE140" i="3"/>
  <c r="T140" i="3"/>
  <c r="R140" i="3"/>
  <c r="P140" i="3"/>
  <c r="BI139" i="3"/>
  <c r="BH139" i="3"/>
  <c r="BG139" i="3"/>
  <c r="BE139" i="3"/>
  <c r="T139" i="3"/>
  <c r="R139" i="3"/>
  <c r="P139" i="3"/>
  <c r="BI138" i="3"/>
  <c r="BH138" i="3"/>
  <c r="BG138" i="3"/>
  <c r="BE138" i="3"/>
  <c r="T138" i="3"/>
  <c r="R138" i="3"/>
  <c r="P138" i="3"/>
  <c r="BI137" i="3"/>
  <c r="BH137" i="3"/>
  <c r="BG137" i="3"/>
  <c r="BE137" i="3"/>
  <c r="T137" i="3"/>
  <c r="R137" i="3"/>
  <c r="P137" i="3"/>
  <c r="BI136" i="3"/>
  <c r="BH136" i="3"/>
  <c r="BG136" i="3"/>
  <c r="BE136" i="3"/>
  <c r="T136" i="3"/>
  <c r="R136" i="3"/>
  <c r="P136" i="3"/>
  <c r="BI135" i="3"/>
  <c r="BH135" i="3"/>
  <c r="BG135" i="3"/>
  <c r="BE135" i="3"/>
  <c r="T135" i="3"/>
  <c r="R135" i="3"/>
  <c r="P135" i="3"/>
  <c r="BI134" i="3"/>
  <c r="BH134" i="3"/>
  <c r="BG134" i="3"/>
  <c r="BE134" i="3"/>
  <c r="T134" i="3"/>
  <c r="R134" i="3"/>
  <c r="P134" i="3"/>
  <c r="BI133" i="3"/>
  <c r="BH133" i="3"/>
  <c r="BG133" i="3"/>
  <c r="BE133" i="3"/>
  <c r="T133" i="3"/>
  <c r="R133" i="3"/>
  <c r="P133" i="3"/>
  <c r="BI132" i="3"/>
  <c r="BH132" i="3"/>
  <c r="BG132" i="3"/>
  <c r="BE132" i="3"/>
  <c r="T132" i="3"/>
  <c r="R132" i="3"/>
  <c r="P132" i="3"/>
  <c r="BI131" i="3"/>
  <c r="BH131" i="3"/>
  <c r="BG131" i="3"/>
  <c r="BE131" i="3"/>
  <c r="T131" i="3"/>
  <c r="R131" i="3"/>
  <c r="P131" i="3"/>
  <c r="BI130" i="3"/>
  <c r="BH130" i="3"/>
  <c r="BG130" i="3"/>
  <c r="BE130" i="3"/>
  <c r="T130" i="3"/>
  <c r="R130" i="3"/>
  <c r="P130" i="3"/>
  <c r="BI128" i="3"/>
  <c r="BH128" i="3"/>
  <c r="BG128" i="3"/>
  <c r="BE128" i="3"/>
  <c r="T128" i="3"/>
  <c r="R128" i="3"/>
  <c r="P128" i="3"/>
  <c r="BI127" i="3"/>
  <c r="BH127" i="3"/>
  <c r="BG127" i="3"/>
  <c r="BE127" i="3"/>
  <c r="T127" i="3"/>
  <c r="R127" i="3"/>
  <c r="P127" i="3"/>
  <c r="BI126" i="3"/>
  <c r="BH126" i="3"/>
  <c r="BG126" i="3"/>
  <c r="BE126" i="3"/>
  <c r="T126" i="3"/>
  <c r="R126" i="3"/>
  <c r="P126" i="3"/>
  <c r="BI125" i="3"/>
  <c r="BH125" i="3"/>
  <c r="BG125" i="3"/>
  <c r="BE125" i="3"/>
  <c r="T125" i="3"/>
  <c r="R125" i="3"/>
  <c r="P125" i="3"/>
  <c r="BI124" i="3"/>
  <c r="BH124" i="3"/>
  <c r="BG124" i="3"/>
  <c r="BE124" i="3"/>
  <c r="T124" i="3"/>
  <c r="R124" i="3"/>
  <c r="P124" i="3"/>
  <c r="BI123" i="3"/>
  <c r="BH123" i="3"/>
  <c r="BG123" i="3"/>
  <c r="BE123" i="3"/>
  <c r="T123" i="3"/>
  <c r="R123" i="3"/>
  <c r="P123" i="3"/>
  <c r="BI122" i="3"/>
  <c r="BH122" i="3"/>
  <c r="BG122" i="3"/>
  <c r="BE122" i="3"/>
  <c r="T122" i="3"/>
  <c r="R122" i="3"/>
  <c r="P122" i="3"/>
  <c r="BI121" i="3"/>
  <c r="BH121" i="3"/>
  <c r="BG121" i="3"/>
  <c r="BE121" i="3"/>
  <c r="T121" i="3"/>
  <c r="R121" i="3"/>
  <c r="P121" i="3"/>
  <c r="BI120" i="3"/>
  <c r="BH120" i="3"/>
  <c r="BG120" i="3"/>
  <c r="BE120" i="3"/>
  <c r="T120" i="3"/>
  <c r="R120" i="3"/>
  <c r="P120" i="3"/>
  <c r="BI119" i="3"/>
  <c r="BH119" i="3"/>
  <c r="BG119" i="3"/>
  <c r="BE119" i="3"/>
  <c r="T119" i="3"/>
  <c r="R119" i="3"/>
  <c r="P119" i="3"/>
  <c r="BI118" i="3"/>
  <c r="BH118" i="3"/>
  <c r="BG118" i="3"/>
  <c r="BE118" i="3"/>
  <c r="T118" i="3"/>
  <c r="R118" i="3"/>
  <c r="P118" i="3"/>
  <c r="BI117" i="3"/>
  <c r="BH117" i="3"/>
  <c r="BG117" i="3"/>
  <c r="BE117" i="3"/>
  <c r="T117" i="3"/>
  <c r="R117" i="3"/>
  <c r="P117" i="3"/>
  <c r="BI116" i="3"/>
  <c r="BH116" i="3"/>
  <c r="BG116" i="3"/>
  <c r="BE116" i="3"/>
  <c r="T116" i="3"/>
  <c r="R116" i="3"/>
  <c r="P116" i="3"/>
  <c r="BI114" i="3"/>
  <c r="BH114" i="3"/>
  <c r="BG114" i="3"/>
  <c r="BE114" i="3"/>
  <c r="T114" i="3"/>
  <c r="R114" i="3"/>
  <c r="P114" i="3"/>
  <c r="BI113" i="3"/>
  <c r="BH113" i="3"/>
  <c r="BG113" i="3"/>
  <c r="BE113" i="3"/>
  <c r="T113" i="3"/>
  <c r="R113" i="3"/>
  <c r="P113" i="3"/>
  <c r="BI111" i="3"/>
  <c r="BH111" i="3"/>
  <c r="BG111" i="3"/>
  <c r="BE111" i="3"/>
  <c r="T111" i="3"/>
  <c r="R111" i="3"/>
  <c r="P111" i="3"/>
  <c r="BI110" i="3"/>
  <c r="BH110" i="3"/>
  <c r="BG110" i="3"/>
  <c r="BE110" i="3"/>
  <c r="T110" i="3"/>
  <c r="R110" i="3"/>
  <c r="P110" i="3"/>
  <c r="BI109" i="3"/>
  <c r="BH109" i="3"/>
  <c r="BG109" i="3"/>
  <c r="BE109" i="3"/>
  <c r="T109" i="3"/>
  <c r="R109" i="3"/>
  <c r="P109" i="3"/>
  <c r="BI108" i="3"/>
  <c r="BH108" i="3"/>
  <c r="BG108" i="3"/>
  <c r="BE108" i="3"/>
  <c r="T108" i="3"/>
  <c r="R108" i="3"/>
  <c r="P108" i="3"/>
  <c r="BI106" i="3"/>
  <c r="BH106" i="3"/>
  <c r="BG106" i="3"/>
  <c r="BE106" i="3"/>
  <c r="T106" i="3"/>
  <c r="R106" i="3"/>
  <c r="P106" i="3"/>
  <c r="BI105" i="3"/>
  <c r="BH105" i="3"/>
  <c r="BG105" i="3"/>
  <c r="BE105" i="3"/>
  <c r="T105" i="3"/>
  <c r="R105" i="3"/>
  <c r="P105" i="3"/>
  <c r="BI104" i="3"/>
  <c r="BH104" i="3"/>
  <c r="BG104" i="3"/>
  <c r="BE104" i="3"/>
  <c r="T104" i="3"/>
  <c r="R104" i="3"/>
  <c r="P104" i="3"/>
  <c r="BI103" i="3"/>
  <c r="BH103" i="3"/>
  <c r="BG103" i="3"/>
  <c r="BE103" i="3"/>
  <c r="T103" i="3"/>
  <c r="R103" i="3"/>
  <c r="P103" i="3"/>
  <c r="BI102" i="3"/>
  <c r="BH102" i="3"/>
  <c r="BG102" i="3"/>
  <c r="BE102" i="3"/>
  <c r="T102" i="3"/>
  <c r="R102" i="3"/>
  <c r="P102" i="3"/>
  <c r="BI101" i="3"/>
  <c r="BH101" i="3"/>
  <c r="BG101" i="3"/>
  <c r="BE101" i="3"/>
  <c r="T101" i="3"/>
  <c r="R101" i="3"/>
  <c r="P101" i="3"/>
  <c r="BI100" i="3"/>
  <c r="BH100" i="3"/>
  <c r="BG100" i="3"/>
  <c r="BE100" i="3"/>
  <c r="T100" i="3"/>
  <c r="R100" i="3"/>
  <c r="P100" i="3"/>
  <c r="BI99" i="3"/>
  <c r="BH99" i="3"/>
  <c r="BG99" i="3"/>
  <c r="BE99" i="3"/>
  <c r="T99" i="3"/>
  <c r="R99" i="3"/>
  <c r="P99" i="3"/>
  <c r="BI98" i="3"/>
  <c r="BH98" i="3"/>
  <c r="BG98" i="3"/>
  <c r="BE98" i="3"/>
  <c r="T98" i="3"/>
  <c r="R98" i="3"/>
  <c r="P98" i="3"/>
  <c r="BI97" i="3"/>
  <c r="BH97" i="3"/>
  <c r="BG97" i="3"/>
  <c r="BE97" i="3"/>
  <c r="T97" i="3"/>
  <c r="R97" i="3"/>
  <c r="P97" i="3"/>
  <c r="BI96" i="3"/>
  <c r="BH96" i="3"/>
  <c r="BG96" i="3"/>
  <c r="BE96" i="3"/>
  <c r="T96" i="3"/>
  <c r="R96" i="3"/>
  <c r="P96" i="3"/>
  <c r="BI95" i="3"/>
  <c r="BH95" i="3"/>
  <c r="BG95" i="3"/>
  <c r="BE95" i="3"/>
  <c r="T95" i="3"/>
  <c r="R95" i="3"/>
  <c r="P95" i="3"/>
  <c r="BI94" i="3"/>
  <c r="BH94" i="3"/>
  <c r="BG94" i="3"/>
  <c r="BE94" i="3"/>
  <c r="T94" i="3"/>
  <c r="R94" i="3"/>
  <c r="P94" i="3"/>
  <c r="BI93" i="3"/>
  <c r="BH93" i="3"/>
  <c r="BG93" i="3"/>
  <c r="BE93" i="3"/>
  <c r="T93" i="3"/>
  <c r="R93" i="3"/>
  <c r="P93" i="3"/>
  <c r="J86" i="3"/>
  <c r="J85" i="3"/>
  <c r="F85" i="3"/>
  <c r="F83" i="3"/>
  <c r="E81" i="3"/>
  <c r="J55" i="3"/>
  <c r="J54" i="3"/>
  <c r="F54" i="3"/>
  <c r="F52" i="3"/>
  <c r="E50" i="3"/>
  <c r="J18" i="3"/>
  <c r="E18" i="3"/>
  <c r="F86" i="3"/>
  <c r="J17" i="3"/>
  <c r="J12" i="3"/>
  <c r="J83" i="3" s="1"/>
  <c r="E7" i="3"/>
  <c r="E48" i="3"/>
  <c r="J37" i="2"/>
  <c r="J36" i="2"/>
  <c r="AY55" i="1"/>
  <c r="J35" i="2"/>
  <c r="AX55" i="1"/>
  <c r="BI804" i="2"/>
  <c r="BH804" i="2"/>
  <c r="BG804" i="2"/>
  <c r="BE804" i="2"/>
  <c r="T804" i="2"/>
  <c r="T803" i="2"/>
  <c r="R804" i="2"/>
  <c r="R803" i="2"/>
  <c r="P804" i="2"/>
  <c r="P803" i="2"/>
  <c r="BI801" i="2"/>
  <c r="BH801" i="2"/>
  <c r="BG801" i="2"/>
  <c r="BE801" i="2"/>
  <c r="T801" i="2"/>
  <c r="R801" i="2"/>
  <c r="P801" i="2"/>
  <c r="BI798" i="2"/>
  <c r="BH798" i="2"/>
  <c r="BG798" i="2"/>
  <c r="BE798" i="2"/>
  <c r="T798" i="2"/>
  <c r="R798" i="2"/>
  <c r="P798" i="2"/>
  <c r="BI796" i="2"/>
  <c r="BH796" i="2"/>
  <c r="BG796" i="2"/>
  <c r="BE796" i="2"/>
  <c r="T796" i="2"/>
  <c r="R796" i="2"/>
  <c r="P796" i="2"/>
  <c r="BI793" i="2"/>
  <c r="BH793" i="2"/>
  <c r="BG793" i="2"/>
  <c r="BE793" i="2"/>
  <c r="T793" i="2"/>
  <c r="R793" i="2"/>
  <c r="P793" i="2"/>
  <c r="BI788" i="2"/>
  <c r="BH788" i="2"/>
  <c r="BG788" i="2"/>
  <c r="BE788" i="2"/>
  <c r="T788" i="2"/>
  <c r="R788" i="2"/>
  <c r="P788" i="2"/>
  <c r="BI783" i="2"/>
  <c r="BH783" i="2"/>
  <c r="BG783" i="2"/>
  <c r="BE783" i="2"/>
  <c r="T783" i="2"/>
  <c r="R783" i="2"/>
  <c r="P783" i="2"/>
  <c r="BI781" i="2"/>
  <c r="BH781" i="2"/>
  <c r="BG781" i="2"/>
  <c r="BE781" i="2"/>
  <c r="T781" i="2"/>
  <c r="R781" i="2"/>
  <c r="P781" i="2"/>
  <c r="BI774" i="2"/>
  <c r="BH774" i="2"/>
  <c r="BG774" i="2"/>
  <c r="BE774" i="2"/>
  <c r="T774" i="2"/>
  <c r="R774" i="2"/>
  <c r="P774" i="2"/>
  <c r="BI772" i="2"/>
  <c r="BH772" i="2"/>
  <c r="BG772" i="2"/>
  <c r="BE772" i="2"/>
  <c r="T772" i="2"/>
  <c r="R772" i="2"/>
  <c r="P772" i="2"/>
  <c r="BI769" i="2"/>
  <c r="BH769" i="2"/>
  <c r="BG769" i="2"/>
  <c r="BE769" i="2"/>
  <c r="T769" i="2"/>
  <c r="R769" i="2"/>
  <c r="P769" i="2"/>
  <c r="BI767" i="2"/>
  <c r="BH767" i="2"/>
  <c r="BG767" i="2"/>
  <c r="BE767" i="2"/>
  <c r="T767" i="2"/>
  <c r="R767" i="2"/>
  <c r="P767" i="2"/>
  <c r="BI765" i="2"/>
  <c r="BH765" i="2"/>
  <c r="BG765" i="2"/>
  <c r="BE765" i="2"/>
  <c r="T765" i="2"/>
  <c r="R765" i="2"/>
  <c r="P765" i="2"/>
  <c r="BI763" i="2"/>
  <c r="BH763" i="2"/>
  <c r="BG763" i="2"/>
  <c r="BE763" i="2"/>
  <c r="T763" i="2"/>
  <c r="R763" i="2"/>
  <c r="P763" i="2"/>
  <c r="BI760" i="2"/>
  <c r="BH760" i="2"/>
  <c r="BG760" i="2"/>
  <c r="BE760" i="2"/>
  <c r="T760" i="2"/>
  <c r="R760" i="2"/>
  <c r="P760" i="2"/>
  <c r="BI758" i="2"/>
  <c r="BH758" i="2"/>
  <c r="BG758" i="2"/>
  <c r="BE758" i="2"/>
  <c r="T758" i="2"/>
  <c r="R758" i="2"/>
  <c r="P758" i="2"/>
  <c r="BI756" i="2"/>
  <c r="BH756" i="2"/>
  <c r="BG756" i="2"/>
  <c r="BE756" i="2"/>
  <c r="T756" i="2"/>
  <c r="R756" i="2"/>
  <c r="P756" i="2"/>
  <c r="BI754" i="2"/>
  <c r="BH754" i="2"/>
  <c r="BG754" i="2"/>
  <c r="BE754" i="2"/>
  <c r="T754" i="2"/>
  <c r="R754" i="2"/>
  <c r="P754" i="2"/>
  <c r="BI746" i="2"/>
  <c r="BH746" i="2"/>
  <c r="BG746" i="2"/>
  <c r="BE746" i="2"/>
  <c r="T746" i="2"/>
  <c r="R746" i="2"/>
  <c r="P746" i="2"/>
  <c r="BI744" i="2"/>
  <c r="BH744" i="2"/>
  <c r="BG744" i="2"/>
  <c r="BE744" i="2"/>
  <c r="T744" i="2"/>
  <c r="R744" i="2"/>
  <c r="P744" i="2"/>
  <c r="BI737" i="2"/>
  <c r="BH737" i="2"/>
  <c r="BG737" i="2"/>
  <c r="BE737" i="2"/>
  <c r="T737" i="2"/>
  <c r="R737" i="2"/>
  <c r="P737" i="2"/>
  <c r="BI735" i="2"/>
  <c r="BH735" i="2"/>
  <c r="BG735" i="2"/>
  <c r="BE735" i="2"/>
  <c r="T735" i="2"/>
  <c r="R735" i="2"/>
  <c r="P735" i="2"/>
  <c r="BI727" i="2"/>
  <c r="BH727" i="2"/>
  <c r="BG727" i="2"/>
  <c r="BE727" i="2"/>
  <c r="T727" i="2"/>
  <c r="R727" i="2"/>
  <c r="P727" i="2"/>
  <c r="BI719" i="2"/>
  <c r="BH719" i="2"/>
  <c r="BG719" i="2"/>
  <c r="BE719" i="2"/>
  <c r="T719" i="2"/>
  <c r="R719" i="2"/>
  <c r="P719" i="2"/>
  <c r="BI711" i="2"/>
  <c r="BH711" i="2"/>
  <c r="BG711" i="2"/>
  <c r="BE711" i="2"/>
  <c r="T711" i="2"/>
  <c r="R711" i="2"/>
  <c r="P711" i="2"/>
  <c r="BI708" i="2"/>
  <c r="BH708" i="2"/>
  <c r="BG708" i="2"/>
  <c r="BE708" i="2"/>
  <c r="T708" i="2"/>
  <c r="R708" i="2"/>
  <c r="P708" i="2"/>
  <c r="BI706" i="2"/>
  <c r="BH706" i="2"/>
  <c r="BG706" i="2"/>
  <c r="BE706" i="2"/>
  <c r="T706" i="2"/>
  <c r="R706" i="2"/>
  <c r="P706" i="2"/>
  <c r="BI705" i="2"/>
  <c r="BH705" i="2"/>
  <c r="BG705" i="2"/>
  <c r="BE705" i="2"/>
  <c r="T705" i="2"/>
  <c r="R705" i="2"/>
  <c r="P705" i="2"/>
  <c r="BI703" i="2"/>
  <c r="BH703" i="2"/>
  <c r="BG703" i="2"/>
  <c r="BE703" i="2"/>
  <c r="T703" i="2"/>
  <c r="R703" i="2"/>
  <c r="P703" i="2"/>
  <c r="BI700" i="2"/>
  <c r="BH700" i="2"/>
  <c r="BG700" i="2"/>
  <c r="BE700" i="2"/>
  <c r="T700" i="2"/>
  <c r="R700" i="2"/>
  <c r="P700" i="2"/>
  <c r="BI698" i="2"/>
  <c r="BH698" i="2"/>
  <c r="BG698" i="2"/>
  <c r="BE698" i="2"/>
  <c r="T698" i="2"/>
  <c r="R698" i="2"/>
  <c r="P698" i="2"/>
  <c r="BI696" i="2"/>
  <c r="BH696" i="2"/>
  <c r="BG696" i="2"/>
  <c r="BE696" i="2"/>
  <c r="T696" i="2"/>
  <c r="R696" i="2"/>
  <c r="P696" i="2"/>
  <c r="BI693" i="2"/>
  <c r="BH693" i="2"/>
  <c r="BG693" i="2"/>
  <c r="BE693" i="2"/>
  <c r="T693" i="2"/>
  <c r="R693" i="2"/>
  <c r="P693" i="2"/>
  <c r="BI690" i="2"/>
  <c r="BH690" i="2"/>
  <c r="BG690" i="2"/>
  <c r="BE690" i="2"/>
  <c r="T690" i="2"/>
  <c r="R690" i="2"/>
  <c r="P690" i="2"/>
  <c r="BI689" i="2"/>
  <c r="BH689" i="2"/>
  <c r="BG689" i="2"/>
  <c r="BE689" i="2"/>
  <c r="T689" i="2"/>
  <c r="R689" i="2"/>
  <c r="P689" i="2"/>
  <c r="BI688" i="2"/>
  <c r="BH688" i="2"/>
  <c r="BG688" i="2"/>
  <c r="BE688" i="2"/>
  <c r="T688" i="2"/>
  <c r="R688" i="2"/>
  <c r="P688" i="2"/>
  <c r="BI687" i="2"/>
  <c r="BH687" i="2"/>
  <c r="BG687" i="2"/>
  <c r="BE687" i="2"/>
  <c r="T687" i="2"/>
  <c r="R687" i="2"/>
  <c r="P687" i="2"/>
  <c r="BI685" i="2"/>
  <c r="BH685" i="2"/>
  <c r="BG685" i="2"/>
  <c r="BE685" i="2"/>
  <c r="T685" i="2"/>
  <c r="R685" i="2"/>
  <c r="P685" i="2"/>
  <c r="BI684" i="2"/>
  <c r="BH684" i="2"/>
  <c r="BG684" i="2"/>
  <c r="BE684" i="2"/>
  <c r="T684" i="2"/>
  <c r="R684" i="2"/>
  <c r="P684" i="2"/>
  <c r="BI682" i="2"/>
  <c r="BH682" i="2"/>
  <c r="BG682" i="2"/>
  <c r="BE682" i="2"/>
  <c r="T682" i="2"/>
  <c r="R682" i="2"/>
  <c r="P682" i="2"/>
  <c r="BI680" i="2"/>
  <c r="BH680" i="2"/>
  <c r="BG680" i="2"/>
  <c r="BE680" i="2"/>
  <c r="T680" i="2"/>
  <c r="R680" i="2"/>
  <c r="P680" i="2"/>
  <c r="BI678" i="2"/>
  <c r="BH678" i="2"/>
  <c r="BG678" i="2"/>
  <c r="BE678" i="2"/>
  <c r="T678" i="2"/>
  <c r="R678" i="2"/>
  <c r="P678" i="2"/>
  <c r="BI675" i="2"/>
  <c r="BH675" i="2"/>
  <c r="BG675" i="2"/>
  <c r="BE675" i="2"/>
  <c r="T675" i="2"/>
  <c r="R675" i="2"/>
  <c r="P675" i="2"/>
  <c r="BI672" i="2"/>
  <c r="BH672" i="2"/>
  <c r="BG672" i="2"/>
  <c r="BE672" i="2"/>
  <c r="T672" i="2"/>
  <c r="R672" i="2"/>
  <c r="P672" i="2"/>
  <c r="BI671" i="2"/>
  <c r="BH671" i="2"/>
  <c r="BG671" i="2"/>
  <c r="BE671" i="2"/>
  <c r="T671" i="2"/>
  <c r="R671" i="2"/>
  <c r="P671" i="2"/>
  <c r="BI670" i="2"/>
  <c r="BH670" i="2"/>
  <c r="BG670" i="2"/>
  <c r="BE670" i="2"/>
  <c r="T670" i="2"/>
  <c r="R670" i="2"/>
  <c r="P670" i="2"/>
  <c r="BI669" i="2"/>
  <c r="BH669" i="2"/>
  <c r="BG669" i="2"/>
  <c r="BE669" i="2"/>
  <c r="T669" i="2"/>
  <c r="R669" i="2"/>
  <c r="P669" i="2"/>
  <c r="BI668" i="2"/>
  <c r="BH668" i="2"/>
  <c r="BG668" i="2"/>
  <c r="BE668" i="2"/>
  <c r="T668" i="2"/>
  <c r="R668" i="2"/>
  <c r="P668" i="2"/>
  <c r="BI667" i="2"/>
  <c r="BH667" i="2"/>
  <c r="BG667" i="2"/>
  <c r="BE667" i="2"/>
  <c r="T667" i="2"/>
  <c r="R667" i="2"/>
  <c r="P667" i="2"/>
  <c r="BI666" i="2"/>
  <c r="BH666" i="2"/>
  <c r="BG666" i="2"/>
  <c r="BE666" i="2"/>
  <c r="T666" i="2"/>
  <c r="R666" i="2"/>
  <c r="P666" i="2"/>
  <c r="BI665" i="2"/>
  <c r="BH665" i="2"/>
  <c r="BG665" i="2"/>
  <c r="BE665" i="2"/>
  <c r="T665" i="2"/>
  <c r="R665" i="2"/>
  <c r="P665" i="2"/>
  <c r="BI664" i="2"/>
  <c r="BH664" i="2"/>
  <c r="BG664" i="2"/>
  <c r="BE664" i="2"/>
  <c r="T664" i="2"/>
  <c r="R664" i="2"/>
  <c r="P664" i="2"/>
  <c r="BI662" i="2"/>
  <c r="BH662" i="2"/>
  <c r="BG662" i="2"/>
  <c r="BE662" i="2"/>
  <c r="T662" i="2"/>
  <c r="R662" i="2"/>
  <c r="P662" i="2"/>
  <c r="BI659" i="2"/>
  <c r="BH659" i="2"/>
  <c r="BG659" i="2"/>
  <c r="BE659" i="2"/>
  <c r="T659" i="2"/>
  <c r="R659" i="2"/>
  <c r="P659" i="2"/>
  <c r="BI655" i="2"/>
  <c r="BH655" i="2"/>
  <c r="BG655" i="2"/>
  <c r="BE655" i="2"/>
  <c r="T655" i="2"/>
  <c r="R655" i="2"/>
  <c r="P655" i="2"/>
  <c r="BI652" i="2"/>
  <c r="BH652" i="2"/>
  <c r="BG652" i="2"/>
  <c r="BE652" i="2"/>
  <c r="T652" i="2"/>
  <c r="R652" i="2"/>
  <c r="P652" i="2"/>
  <c r="BI651" i="2"/>
  <c r="BH651" i="2"/>
  <c r="BG651" i="2"/>
  <c r="BE651" i="2"/>
  <c r="T651" i="2"/>
  <c r="R651" i="2"/>
  <c r="P651" i="2"/>
  <c r="BI649" i="2"/>
  <c r="BH649" i="2"/>
  <c r="BG649" i="2"/>
  <c r="BE649" i="2"/>
  <c r="T649" i="2"/>
  <c r="R649" i="2"/>
  <c r="P649" i="2"/>
  <c r="BI647" i="2"/>
  <c r="BH647" i="2"/>
  <c r="BG647" i="2"/>
  <c r="BE647" i="2"/>
  <c r="T647" i="2"/>
  <c r="R647" i="2"/>
  <c r="P647" i="2"/>
  <c r="BI646" i="2"/>
  <c r="BH646" i="2"/>
  <c r="BG646" i="2"/>
  <c r="BE646" i="2"/>
  <c r="T646" i="2"/>
  <c r="R646" i="2"/>
  <c r="P646" i="2"/>
  <c r="BI645" i="2"/>
  <c r="BH645" i="2"/>
  <c r="BG645" i="2"/>
  <c r="BE645" i="2"/>
  <c r="T645" i="2"/>
  <c r="R645" i="2"/>
  <c r="P645" i="2"/>
  <c r="BI642" i="2"/>
  <c r="BH642" i="2"/>
  <c r="BG642" i="2"/>
  <c r="BE642" i="2"/>
  <c r="T642" i="2"/>
  <c r="R642" i="2"/>
  <c r="P642" i="2"/>
  <c r="BI639" i="2"/>
  <c r="BH639" i="2"/>
  <c r="BG639" i="2"/>
  <c r="BE639" i="2"/>
  <c r="T639" i="2"/>
  <c r="R639" i="2"/>
  <c r="P639" i="2"/>
  <c r="BI637" i="2"/>
  <c r="BH637" i="2"/>
  <c r="BG637" i="2"/>
  <c r="BE637" i="2"/>
  <c r="T637" i="2"/>
  <c r="R637" i="2"/>
  <c r="P637" i="2"/>
  <c r="BI635" i="2"/>
  <c r="BH635" i="2"/>
  <c r="BG635" i="2"/>
  <c r="BE635" i="2"/>
  <c r="T635" i="2"/>
  <c r="R635" i="2"/>
  <c r="P635" i="2"/>
  <c r="BI633" i="2"/>
  <c r="BH633" i="2"/>
  <c r="BG633" i="2"/>
  <c r="BE633" i="2"/>
  <c r="T633" i="2"/>
  <c r="R633" i="2"/>
  <c r="P633" i="2"/>
  <c r="BI632" i="2"/>
  <c r="BH632" i="2"/>
  <c r="BG632" i="2"/>
  <c r="BE632" i="2"/>
  <c r="T632" i="2"/>
  <c r="R632" i="2"/>
  <c r="P632" i="2"/>
  <c r="BI628" i="2"/>
  <c r="BH628" i="2"/>
  <c r="BG628" i="2"/>
  <c r="BE628" i="2"/>
  <c r="T628" i="2"/>
  <c r="T627" i="2"/>
  <c r="R628" i="2"/>
  <c r="R627" i="2"/>
  <c r="P628" i="2"/>
  <c r="P627" i="2"/>
  <c r="BI621" i="2"/>
  <c r="BH621" i="2"/>
  <c r="BG621" i="2"/>
  <c r="BE621" i="2"/>
  <c r="T621" i="2"/>
  <c r="R621" i="2"/>
  <c r="P621" i="2"/>
  <c r="BI619" i="2"/>
  <c r="BH619" i="2"/>
  <c r="BG619" i="2"/>
  <c r="BE619" i="2"/>
  <c r="T619" i="2"/>
  <c r="R619" i="2"/>
  <c r="P619" i="2"/>
  <c r="BI617" i="2"/>
  <c r="BH617" i="2"/>
  <c r="BG617" i="2"/>
  <c r="BE617" i="2"/>
  <c r="T617" i="2"/>
  <c r="R617" i="2"/>
  <c r="P617" i="2"/>
  <c r="BI615" i="2"/>
  <c r="BH615" i="2"/>
  <c r="BG615" i="2"/>
  <c r="BE615" i="2"/>
  <c r="T615" i="2"/>
  <c r="R615" i="2"/>
  <c r="P615" i="2"/>
  <c r="BI612" i="2"/>
  <c r="BH612" i="2"/>
  <c r="BG612" i="2"/>
  <c r="BE612" i="2"/>
  <c r="T612" i="2"/>
  <c r="R612" i="2"/>
  <c r="P612" i="2"/>
  <c r="BI610" i="2"/>
  <c r="BH610" i="2"/>
  <c r="BG610" i="2"/>
  <c r="BE610" i="2"/>
  <c r="T610" i="2"/>
  <c r="R610" i="2"/>
  <c r="P610" i="2"/>
  <c r="BI608" i="2"/>
  <c r="BH608" i="2"/>
  <c r="BG608" i="2"/>
  <c r="BE608" i="2"/>
  <c r="T608" i="2"/>
  <c r="R608" i="2"/>
  <c r="P608" i="2"/>
  <c r="BI604" i="2"/>
  <c r="BH604" i="2"/>
  <c r="BG604" i="2"/>
  <c r="BE604" i="2"/>
  <c r="T604" i="2"/>
  <c r="R604" i="2"/>
  <c r="P604" i="2"/>
  <c r="BI601" i="2"/>
  <c r="BH601" i="2"/>
  <c r="BG601" i="2"/>
  <c r="BE601" i="2"/>
  <c r="T601" i="2"/>
  <c r="R601" i="2"/>
  <c r="P601" i="2"/>
  <c r="BI598" i="2"/>
  <c r="BH598" i="2"/>
  <c r="BG598" i="2"/>
  <c r="BE598" i="2"/>
  <c r="T598" i="2"/>
  <c r="R598" i="2"/>
  <c r="P598" i="2"/>
  <c r="BI593" i="2"/>
  <c r="BH593" i="2"/>
  <c r="BG593" i="2"/>
  <c r="BE593" i="2"/>
  <c r="T593" i="2"/>
  <c r="R593" i="2"/>
  <c r="P593" i="2"/>
  <c r="BI590" i="2"/>
  <c r="BH590" i="2"/>
  <c r="BG590" i="2"/>
  <c r="BE590" i="2"/>
  <c r="T590" i="2"/>
  <c r="R590" i="2"/>
  <c r="P590" i="2"/>
  <c r="BI585" i="2"/>
  <c r="BH585" i="2"/>
  <c r="BG585" i="2"/>
  <c r="BE585" i="2"/>
  <c r="T585" i="2"/>
  <c r="R585" i="2"/>
  <c r="P585" i="2"/>
  <c r="BI583" i="2"/>
  <c r="BH583" i="2"/>
  <c r="BG583" i="2"/>
  <c r="BE583" i="2"/>
  <c r="T583" i="2"/>
  <c r="R583" i="2"/>
  <c r="P583" i="2"/>
  <c r="BI578" i="2"/>
  <c r="BH578" i="2"/>
  <c r="BG578" i="2"/>
  <c r="BE578" i="2"/>
  <c r="T578" i="2"/>
  <c r="R578" i="2"/>
  <c r="P578" i="2"/>
  <c r="BI573" i="2"/>
  <c r="BH573" i="2"/>
  <c r="BG573" i="2"/>
  <c r="BE573" i="2"/>
  <c r="T573" i="2"/>
  <c r="R573" i="2"/>
  <c r="P573" i="2"/>
  <c r="BI568" i="2"/>
  <c r="BH568" i="2"/>
  <c r="BG568" i="2"/>
  <c r="BE568" i="2"/>
  <c r="T568" i="2"/>
  <c r="R568" i="2"/>
  <c r="P568" i="2"/>
  <c r="BI565" i="2"/>
  <c r="BH565" i="2"/>
  <c r="BG565" i="2"/>
  <c r="BE565" i="2"/>
  <c r="T565" i="2"/>
  <c r="R565" i="2"/>
  <c r="P565" i="2"/>
  <c r="BI562" i="2"/>
  <c r="BH562" i="2"/>
  <c r="BG562" i="2"/>
  <c r="BE562" i="2"/>
  <c r="T562" i="2"/>
  <c r="R562" i="2"/>
  <c r="P562" i="2"/>
  <c r="BI559" i="2"/>
  <c r="BH559" i="2"/>
  <c r="BG559" i="2"/>
  <c r="BE559" i="2"/>
  <c r="T559" i="2"/>
  <c r="R559" i="2"/>
  <c r="P559" i="2"/>
  <c r="BI556" i="2"/>
  <c r="BH556" i="2"/>
  <c r="BG556" i="2"/>
  <c r="BE556" i="2"/>
  <c r="T556" i="2"/>
  <c r="R556" i="2"/>
  <c r="P556" i="2"/>
  <c r="BI550" i="2"/>
  <c r="BH550" i="2"/>
  <c r="BG550" i="2"/>
  <c r="BE550" i="2"/>
  <c r="T550" i="2"/>
  <c r="R550" i="2"/>
  <c r="P550" i="2"/>
  <c r="BI546" i="2"/>
  <c r="BH546" i="2"/>
  <c r="BG546" i="2"/>
  <c r="BE546" i="2"/>
  <c r="T546" i="2"/>
  <c r="R546" i="2"/>
  <c r="P546" i="2"/>
  <c r="BI542" i="2"/>
  <c r="BH542" i="2"/>
  <c r="BG542" i="2"/>
  <c r="BE542" i="2"/>
  <c r="T542" i="2"/>
  <c r="R542" i="2"/>
  <c r="P542" i="2"/>
  <c r="BI539" i="2"/>
  <c r="BH539" i="2"/>
  <c r="BG539" i="2"/>
  <c r="BE539" i="2"/>
  <c r="T539" i="2"/>
  <c r="R539" i="2"/>
  <c r="P539" i="2"/>
  <c r="BI537" i="2"/>
  <c r="BH537" i="2"/>
  <c r="BG537" i="2"/>
  <c r="BE537" i="2"/>
  <c r="T537" i="2"/>
  <c r="R537" i="2"/>
  <c r="P537" i="2"/>
  <c r="BI535" i="2"/>
  <c r="BH535" i="2"/>
  <c r="BG535" i="2"/>
  <c r="BE535" i="2"/>
  <c r="T535" i="2"/>
  <c r="R535" i="2"/>
  <c r="P535" i="2"/>
  <c r="BI532" i="2"/>
  <c r="BH532" i="2"/>
  <c r="BG532" i="2"/>
  <c r="BE532" i="2"/>
  <c r="T532" i="2"/>
  <c r="R532" i="2"/>
  <c r="P532" i="2"/>
  <c r="BI529" i="2"/>
  <c r="BH529" i="2"/>
  <c r="BG529" i="2"/>
  <c r="BE529" i="2"/>
  <c r="T529" i="2"/>
  <c r="R529" i="2"/>
  <c r="P529" i="2"/>
  <c r="BI528" i="2"/>
  <c r="BH528" i="2"/>
  <c r="BG528" i="2"/>
  <c r="BE528" i="2"/>
  <c r="T528" i="2"/>
  <c r="R528" i="2"/>
  <c r="P528" i="2"/>
  <c r="BI526" i="2"/>
  <c r="BH526" i="2"/>
  <c r="BG526" i="2"/>
  <c r="BE526" i="2"/>
  <c r="T526" i="2"/>
  <c r="R526" i="2"/>
  <c r="P526" i="2"/>
  <c r="BI524" i="2"/>
  <c r="BH524" i="2"/>
  <c r="BG524" i="2"/>
  <c r="BE524" i="2"/>
  <c r="T524" i="2"/>
  <c r="R524" i="2"/>
  <c r="P524" i="2"/>
  <c r="BI522" i="2"/>
  <c r="BH522" i="2"/>
  <c r="BG522" i="2"/>
  <c r="BE522" i="2"/>
  <c r="T522" i="2"/>
  <c r="R522" i="2"/>
  <c r="P522" i="2"/>
  <c r="BI519" i="2"/>
  <c r="BH519" i="2"/>
  <c r="BG519" i="2"/>
  <c r="BE519" i="2"/>
  <c r="T519" i="2"/>
  <c r="R519" i="2"/>
  <c r="P519" i="2"/>
  <c r="BI516" i="2"/>
  <c r="BH516" i="2"/>
  <c r="BG516" i="2"/>
  <c r="BE516" i="2"/>
  <c r="T516" i="2"/>
  <c r="R516" i="2"/>
  <c r="P516" i="2"/>
  <c r="BI514" i="2"/>
  <c r="BH514" i="2"/>
  <c r="BG514" i="2"/>
  <c r="BE514" i="2"/>
  <c r="T514" i="2"/>
  <c r="R514" i="2"/>
  <c r="P514" i="2"/>
  <c r="BI512" i="2"/>
  <c r="BH512" i="2"/>
  <c r="BG512" i="2"/>
  <c r="BE512" i="2"/>
  <c r="T512" i="2"/>
  <c r="R512" i="2"/>
  <c r="P512" i="2"/>
  <c r="BI509" i="2"/>
  <c r="BH509" i="2"/>
  <c r="BG509" i="2"/>
  <c r="BE509" i="2"/>
  <c r="T509" i="2"/>
  <c r="R509" i="2"/>
  <c r="P509" i="2"/>
  <c r="BI507" i="2"/>
  <c r="BH507" i="2"/>
  <c r="BG507" i="2"/>
  <c r="BE507" i="2"/>
  <c r="T507" i="2"/>
  <c r="R507" i="2"/>
  <c r="P507" i="2"/>
  <c r="BI504" i="2"/>
  <c r="BH504" i="2"/>
  <c r="BG504" i="2"/>
  <c r="BE504" i="2"/>
  <c r="T504" i="2"/>
  <c r="R504" i="2"/>
  <c r="P504" i="2"/>
  <c r="BI502" i="2"/>
  <c r="BH502" i="2"/>
  <c r="BG502" i="2"/>
  <c r="BE502" i="2"/>
  <c r="T502" i="2"/>
  <c r="R502" i="2"/>
  <c r="P502" i="2"/>
  <c r="BI495" i="2"/>
  <c r="BH495" i="2"/>
  <c r="BG495" i="2"/>
  <c r="BE495" i="2"/>
  <c r="T495" i="2"/>
  <c r="R495" i="2"/>
  <c r="P495" i="2"/>
  <c r="BI484" i="2"/>
  <c r="BH484" i="2"/>
  <c r="BG484" i="2"/>
  <c r="BE484" i="2"/>
  <c r="T484" i="2"/>
  <c r="R484" i="2"/>
  <c r="P484" i="2"/>
  <c r="BI482" i="2"/>
  <c r="BH482" i="2"/>
  <c r="BG482" i="2"/>
  <c r="BE482" i="2"/>
  <c r="T482" i="2"/>
  <c r="R482" i="2"/>
  <c r="P482" i="2"/>
  <c r="BI476" i="2"/>
  <c r="BH476" i="2"/>
  <c r="BG476" i="2"/>
  <c r="BE476" i="2"/>
  <c r="T476" i="2"/>
  <c r="R476" i="2"/>
  <c r="P476" i="2"/>
  <c r="BI474" i="2"/>
  <c r="BH474" i="2"/>
  <c r="BG474" i="2"/>
  <c r="BE474" i="2"/>
  <c r="T474" i="2"/>
  <c r="R474" i="2"/>
  <c r="P474" i="2"/>
  <c r="BI463" i="2"/>
  <c r="BH463" i="2"/>
  <c r="BG463" i="2"/>
  <c r="BE463" i="2"/>
  <c r="T463" i="2"/>
  <c r="R463" i="2"/>
  <c r="P463" i="2"/>
  <c r="BI458" i="2"/>
  <c r="BH458" i="2"/>
  <c r="BG458" i="2"/>
  <c r="BE458" i="2"/>
  <c r="T458" i="2"/>
  <c r="R458" i="2"/>
  <c r="P458" i="2"/>
  <c r="BI453" i="2"/>
  <c r="BH453" i="2"/>
  <c r="BG453" i="2"/>
  <c r="BE453" i="2"/>
  <c r="T453" i="2"/>
  <c r="R453" i="2"/>
  <c r="P453" i="2"/>
  <c r="BI449" i="2"/>
  <c r="BH449" i="2"/>
  <c r="BG449" i="2"/>
  <c r="BE449" i="2"/>
  <c r="T449" i="2"/>
  <c r="R449" i="2"/>
  <c r="P449" i="2"/>
  <c r="BI446" i="2"/>
  <c r="BH446" i="2"/>
  <c r="BG446" i="2"/>
  <c r="BE446" i="2"/>
  <c r="T446" i="2"/>
  <c r="R446" i="2"/>
  <c r="P446" i="2"/>
  <c r="BI443" i="2"/>
  <c r="BH443" i="2"/>
  <c r="BG443" i="2"/>
  <c r="BE443" i="2"/>
  <c r="T443" i="2"/>
  <c r="R443" i="2"/>
  <c r="P443" i="2"/>
  <c r="BI442" i="2"/>
  <c r="BH442" i="2"/>
  <c r="BG442" i="2"/>
  <c r="BE442" i="2"/>
  <c r="T442" i="2"/>
  <c r="R442" i="2"/>
  <c r="P442" i="2"/>
  <c r="BI440" i="2"/>
  <c r="BH440" i="2"/>
  <c r="BG440" i="2"/>
  <c r="BE440" i="2"/>
  <c r="T440" i="2"/>
  <c r="R440" i="2"/>
  <c r="P440" i="2"/>
  <c r="BI437" i="2"/>
  <c r="BH437" i="2"/>
  <c r="BG437" i="2"/>
  <c r="BE437" i="2"/>
  <c r="T437" i="2"/>
  <c r="R437" i="2"/>
  <c r="P437" i="2"/>
  <c r="BI434" i="2"/>
  <c r="BH434" i="2"/>
  <c r="BG434" i="2"/>
  <c r="BE434" i="2"/>
  <c r="T434" i="2"/>
  <c r="R434" i="2"/>
  <c r="P434" i="2"/>
  <c r="BI432" i="2"/>
  <c r="BH432" i="2"/>
  <c r="BG432" i="2"/>
  <c r="BE432" i="2"/>
  <c r="T432" i="2"/>
  <c r="R432" i="2"/>
  <c r="P432" i="2"/>
  <c r="BI430" i="2"/>
  <c r="BH430" i="2"/>
  <c r="BG430" i="2"/>
  <c r="BE430" i="2"/>
  <c r="T430" i="2"/>
  <c r="R430" i="2"/>
  <c r="P430" i="2"/>
  <c r="BI428" i="2"/>
  <c r="BH428" i="2"/>
  <c r="BG428" i="2"/>
  <c r="BE428" i="2"/>
  <c r="T428" i="2"/>
  <c r="R428" i="2"/>
  <c r="P428" i="2"/>
  <c r="BI425" i="2"/>
  <c r="BH425" i="2"/>
  <c r="BG425" i="2"/>
  <c r="BE425" i="2"/>
  <c r="T425" i="2"/>
  <c r="R425" i="2"/>
  <c r="P425" i="2"/>
  <c r="BI423" i="2"/>
  <c r="BH423" i="2"/>
  <c r="BG423" i="2"/>
  <c r="BE423" i="2"/>
  <c r="T423" i="2"/>
  <c r="R423" i="2"/>
  <c r="P423" i="2"/>
  <c r="BI420" i="2"/>
  <c r="BH420" i="2"/>
  <c r="BG420" i="2"/>
  <c r="BE420" i="2"/>
  <c r="T420" i="2"/>
  <c r="R420" i="2"/>
  <c r="P420" i="2"/>
  <c r="BI418" i="2"/>
  <c r="BH418" i="2"/>
  <c r="BG418" i="2"/>
  <c r="BE418" i="2"/>
  <c r="T418" i="2"/>
  <c r="R418" i="2"/>
  <c r="P418" i="2"/>
  <c r="BI416" i="2"/>
  <c r="BH416" i="2"/>
  <c r="BG416" i="2"/>
  <c r="BE416" i="2"/>
  <c r="T416" i="2"/>
  <c r="R416" i="2"/>
  <c r="P416" i="2"/>
  <c r="BI411" i="2"/>
  <c r="BH411" i="2"/>
  <c r="BG411" i="2"/>
  <c r="BE411" i="2"/>
  <c r="T411" i="2"/>
  <c r="R411" i="2"/>
  <c r="P411" i="2"/>
  <c r="BI407" i="2"/>
  <c r="BH407" i="2"/>
  <c r="BG407" i="2"/>
  <c r="BE407" i="2"/>
  <c r="T407" i="2"/>
  <c r="R407" i="2"/>
  <c r="P407" i="2"/>
  <c r="BI405" i="2"/>
  <c r="BH405" i="2"/>
  <c r="BG405" i="2"/>
  <c r="BE405" i="2"/>
  <c r="T405" i="2"/>
  <c r="R405" i="2"/>
  <c r="P405" i="2"/>
  <c r="BI403" i="2"/>
  <c r="BH403" i="2"/>
  <c r="BG403" i="2"/>
  <c r="BE403" i="2"/>
  <c r="T403" i="2"/>
  <c r="R403" i="2"/>
  <c r="P403" i="2"/>
  <c r="BI394" i="2"/>
  <c r="BH394" i="2"/>
  <c r="BG394" i="2"/>
  <c r="BE394" i="2"/>
  <c r="T394" i="2"/>
  <c r="R394" i="2"/>
  <c r="P394" i="2"/>
  <c r="BI385" i="2"/>
  <c r="BH385" i="2"/>
  <c r="BG385" i="2"/>
  <c r="BE385" i="2"/>
  <c r="T385" i="2"/>
  <c r="R385" i="2"/>
  <c r="P385" i="2"/>
  <c r="BI375" i="2"/>
  <c r="BH375" i="2"/>
  <c r="BG375" i="2"/>
  <c r="BE375" i="2"/>
  <c r="T375" i="2"/>
  <c r="R375" i="2"/>
  <c r="P375" i="2"/>
  <c r="BI372" i="2"/>
  <c r="BH372" i="2"/>
  <c r="BG372" i="2"/>
  <c r="BE372" i="2"/>
  <c r="T372" i="2"/>
  <c r="R372" i="2"/>
  <c r="P372" i="2"/>
  <c r="BI369" i="2"/>
  <c r="BH369" i="2"/>
  <c r="BG369" i="2"/>
  <c r="BE369" i="2"/>
  <c r="T369" i="2"/>
  <c r="R369" i="2"/>
  <c r="P369" i="2"/>
  <c r="BI358" i="2"/>
  <c r="BH358" i="2"/>
  <c r="BG358" i="2"/>
  <c r="BE358" i="2"/>
  <c r="T358" i="2"/>
  <c r="R358" i="2"/>
  <c r="P358" i="2"/>
  <c r="BI355" i="2"/>
  <c r="BH355" i="2"/>
  <c r="BG355" i="2"/>
  <c r="BE355" i="2"/>
  <c r="T355" i="2"/>
  <c r="R355" i="2"/>
  <c r="P355" i="2"/>
  <c r="BI352" i="2"/>
  <c r="BH352" i="2"/>
  <c r="BG352" i="2"/>
  <c r="BE352" i="2"/>
  <c r="T352" i="2"/>
  <c r="R352" i="2"/>
  <c r="P352" i="2"/>
  <c r="BI349" i="2"/>
  <c r="BH349" i="2"/>
  <c r="BG349" i="2"/>
  <c r="BE349" i="2"/>
  <c r="T349" i="2"/>
  <c r="R349" i="2"/>
  <c r="P349" i="2"/>
  <c r="BI347" i="2"/>
  <c r="BH347" i="2"/>
  <c r="BG347" i="2"/>
  <c r="BE347" i="2"/>
  <c r="T347" i="2"/>
  <c r="R347" i="2"/>
  <c r="P347" i="2"/>
  <c r="BI345" i="2"/>
  <c r="BH345" i="2"/>
  <c r="BG345" i="2"/>
  <c r="BE345" i="2"/>
  <c r="T345" i="2"/>
  <c r="R345" i="2"/>
  <c r="P345" i="2"/>
  <c r="BI342" i="2"/>
  <c r="BH342" i="2"/>
  <c r="BG342" i="2"/>
  <c r="BE342" i="2"/>
  <c r="T342" i="2"/>
  <c r="R342" i="2"/>
  <c r="P342" i="2"/>
  <c r="BI339" i="2"/>
  <c r="BH339" i="2"/>
  <c r="BG339" i="2"/>
  <c r="BE339" i="2"/>
  <c r="T339" i="2"/>
  <c r="R339" i="2"/>
  <c r="P339" i="2"/>
  <c r="BI338" i="2"/>
  <c r="BH338" i="2"/>
  <c r="BG338" i="2"/>
  <c r="BE338" i="2"/>
  <c r="T338" i="2"/>
  <c r="R338" i="2"/>
  <c r="P338" i="2"/>
  <c r="BI335" i="2"/>
  <c r="BH335" i="2"/>
  <c r="BG335" i="2"/>
  <c r="BE335" i="2"/>
  <c r="T335" i="2"/>
  <c r="R335" i="2"/>
  <c r="P335" i="2"/>
  <c r="BI333" i="2"/>
  <c r="BH333" i="2"/>
  <c r="BG333" i="2"/>
  <c r="BE333" i="2"/>
  <c r="T333" i="2"/>
  <c r="R333" i="2"/>
  <c r="P333" i="2"/>
  <c r="BI325" i="2"/>
  <c r="BH325" i="2"/>
  <c r="BG325" i="2"/>
  <c r="BE325" i="2"/>
  <c r="T325" i="2"/>
  <c r="R325" i="2"/>
  <c r="P325" i="2"/>
  <c r="BI318" i="2"/>
  <c r="BH318" i="2"/>
  <c r="BG318" i="2"/>
  <c r="BE318" i="2"/>
  <c r="T318" i="2"/>
  <c r="R318" i="2"/>
  <c r="P318" i="2"/>
  <c r="BI312" i="2"/>
  <c r="BH312" i="2"/>
  <c r="BG312" i="2"/>
  <c r="BE312" i="2"/>
  <c r="T312" i="2"/>
  <c r="R312" i="2"/>
  <c r="P312" i="2"/>
  <c r="BI305" i="2"/>
  <c r="BH305" i="2"/>
  <c r="BG305" i="2"/>
  <c r="BE305" i="2"/>
  <c r="T305" i="2"/>
  <c r="R305" i="2"/>
  <c r="P305" i="2"/>
  <c r="BI302" i="2"/>
  <c r="BH302" i="2"/>
  <c r="BG302" i="2"/>
  <c r="BE302" i="2"/>
  <c r="T302" i="2"/>
  <c r="R302" i="2"/>
  <c r="P302" i="2"/>
  <c r="BI299" i="2"/>
  <c r="BH299" i="2"/>
  <c r="BG299" i="2"/>
  <c r="BE299" i="2"/>
  <c r="T299" i="2"/>
  <c r="R299" i="2"/>
  <c r="P299" i="2"/>
  <c r="BI296" i="2"/>
  <c r="BH296" i="2"/>
  <c r="BG296" i="2"/>
  <c r="BE296" i="2"/>
  <c r="T296" i="2"/>
  <c r="R296" i="2"/>
  <c r="P296" i="2"/>
  <c r="BI294" i="2"/>
  <c r="BH294" i="2"/>
  <c r="BG294" i="2"/>
  <c r="BE294" i="2"/>
  <c r="T294" i="2"/>
  <c r="R294" i="2"/>
  <c r="P294" i="2"/>
  <c r="BI291" i="2"/>
  <c r="BH291" i="2"/>
  <c r="BG291" i="2"/>
  <c r="BE291" i="2"/>
  <c r="T291" i="2"/>
  <c r="R291" i="2"/>
  <c r="P291" i="2"/>
  <c r="BI288" i="2"/>
  <c r="BH288" i="2"/>
  <c r="BG288" i="2"/>
  <c r="BE288" i="2"/>
  <c r="T288" i="2"/>
  <c r="R288" i="2"/>
  <c r="P288" i="2"/>
  <c r="BI285" i="2"/>
  <c r="BH285" i="2"/>
  <c r="BG285" i="2"/>
  <c r="BE285" i="2"/>
  <c r="T285" i="2"/>
  <c r="R285" i="2"/>
  <c r="P285" i="2"/>
  <c r="BI282" i="2"/>
  <c r="BH282" i="2"/>
  <c r="BG282" i="2"/>
  <c r="BE282" i="2"/>
  <c r="T282" i="2"/>
  <c r="R282" i="2"/>
  <c r="P282" i="2"/>
  <c r="BI280" i="2"/>
  <c r="BH280" i="2"/>
  <c r="BG280" i="2"/>
  <c r="BE280" i="2"/>
  <c r="T280" i="2"/>
  <c r="R280" i="2"/>
  <c r="P280" i="2"/>
  <c r="BI277" i="2"/>
  <c r="BH277" i="2"/>
  <c r="BG277" i="2"/>
  <c r="BE277" i="2"/>
  <c r="T277" i="2"/>
  <c r="R277" i="2"/>
  <c r="P277" i="2"/>
  <c r="BI276" i="2"/>
  <c r="BH276" i="2"/>
  <c r="BG276" i="2"/>
  <c r="BE276" i="2"/>
  <c r="T276" i="2"/>
  <c r="R276" i="2"/>
  <c r="P276" i="2"/>
  <c r="BI275" i="2"/>
  <c r="BH275" i="2"/>
  <c r="BG275" i="2"/>
  <c r="BE275" i="2"/>
  <c r="T275" i="2"/>
  <c r="R275" i="2"/>
  <c r="P275" i="2"/>
  <c r="BI273" i="2"/>
  <c r="BH273" i="2"/>
  <c r="BG273" i="2"/>
  <c r="BE273" i="2"/>
  <c r="T273" i="2"/>
  <c r="R273" i="2"/>
  <c r="P273" i="2"/>
  <c r="BI270" i="2"/>
  <c r="BH270" i="2"/>
  <c r="BG270" i="2"/>
  <c r="BE270" i="2"/>
  <c r="T270" i="2"/>
  <c r="R270" i="2"/>
  <c r="P270" i="2"/>
  <c r="BI265" i="2"/>
  <c r="BH265" i="2"/>
  <c r="BG265" i="2"/>
  <c r="BE265" i="2"/>
  <c r="T265" i="2"/>
  <c r="R265" i="2"/>
  <c r="P265" i="2"/>
  <c r="BI261" i="2"/>
  <c r="BH261" i="2"/>
  <c r="BG261" i="2"/>
  <c r="BE261" i="2"/>
  <c r="T261" i="2"/>
  <c r="R261" i="2"/>
  <c r="P261" i="2"/>
  <c r="BI257" i="2"/>
  <c r="BH257" i="2"/>
  <c r="BG257" i="2"/>
  <c r="BE257" i="2"/>
  <c r="T257" i="2"/>
  <c r="R257" i="2"/>
  <c r="P257" i="2"/>
  <c r="BI254" i="2"/>
  <c r="BH254" i="2"/>
  <c r="BG254" i="2"/>
  <c r="BE254" i="2"/>
  <c r="T254" i="2"/>
  <c r="R254" i="2"/>
  <c r="P254" i="2"/>
  <c r="BI252" i="2"/>
  <c r="BH252" i="2"/>
  <c r="BG252" i="2"/>
  <c r="BE252" i="2"/>
  <c r="T252" i="2"/>
  <c r="R252" i="2"/>
  <c r="P252" i="2"/>
  <c r="BI251" i="2"/>
  <c r="BH251" i="2"/>
  <c r="BG251" i="2"/>
  <c r="BE251" i="2"/>
  <c r="T251" i="2"/>
  <c r="R251" i="2"/>
  <c r="P251" i="2"/>
  <c r="BI248" i="2"/>
  <c r="BH248" i="2"/>
  <c r="BG248" i="2"/>
  <c r="BE248" i="2"/>
  <c r="T248" i="2"/>
  <c r="R248" i="2"/>
  <c r="P248" i="2"/>
  <c r="BI247" i="2"/>
  <c r="BH247" i="2"/>
  <c r="BG247" i="2"/>
  <c r="BE247" i="2"/>
  <c r="T247" i="2"/>
  <c r="R247" i="2"/>
  <c r="P247" i="2"/>
  <c r="BI240" i="2"/>
  <c r="BH240" i="2"/>
  <c r="BG240" i="2"/>
  <c r="BE240" i="2"/>
  <c r="T240" i="2"/>
  <c r="R240" i="2"/>
  <c r="P240" i="2"/>
  <c r="BI239" i="2"/>
  <c r="BH239" i="2"/>
  <c r="BG239" i="2"/>
  <c r="BE239" i="2"/>
  <c r="T239" i="2"/>
  <c r="R239" i="2"/>
  <c r="P239" i="2"/>
  <c r="BI236" i="2"/>
  <c r="BH236" i="2"/>
  <c r="BG236" i="2"/>
  <c r="BE236" i="2"/>
  <c r="T236" i="2"/>
  <c r="R236" i="2"/>
  <c r="P236" i="2"/>
  <c r="BI231" i="2"/>
  <c r="BH231" i="2"/>
  <c r="BG231" i="2"/>
  <c r="BE231" i="2"/>
  <c r="T231" i="2"/>
  <c r="R231" i="2"/>
  <c r="P231" i="2"/>
  <c r="BI223" i="2"/>
  <c r="BH223" i="2"/>
  <c r="BG223" i="2"/>
  <c r="BE223" i="2"/>
  <c r="T223" i="2"/>
  <c r="R223" i="2"/>
  <c r="P223" i="2"/>
  <c r="BI218" i="2"/>
  <c r="BH218" i="2"/>
  <c r="BG218" i="2"/>
  <c r="BE218" i="2"/>
  <c r="T218" i="2"/>
  <c r="R218" i="2"/>
  <c r="P218" i="2"/>
  <c r="BI211" i="2"/>
  <c r="BH211" i="2"/>
  <c r="BG211" i="2"/>
  <c r="BE211" i="2"/>
  <c r="T211" i="2"/>
  <c r="R211" i="2"/>
  <c r="P211" i="2"/>
  <c r="BI209" i="2"/>
  <c r="BH209" i="2"/>
  <c r="BG209" i="2"/>
  <c r="BE209" i="2"/>
  <c r="T209" i="2"/>
  <c r="R209" i="2"/>
  <c r="P209" i="2"/>
  <c r="BI198" i="2"/>
  <c r="BH198" i="2"/>
  <c r="BG198" i="2"/>
  <c r="BE198" i="2"/>
  <c r="T198" i="2"/>
  <c r="R198" i="2"/>
  <c r="P198" i="2"/>
  <c r="BI181" i="2"/>
  <c r="BH181" i="2"/>
  <c r="BG181" i="2"/>
  <c r="BE181" i="2"/>
  <c r="T181" i="2"/>
  <c r="R181" i="2"/>
  <c r="P181" i="2"/>
  <c r="BI172" i="2"/>
  <c r="BH172" i="2"/>
  <c r="BG172" i="2"/>
  <c r="BE172" i="2"/>
  <c r="T172" i="2"/>
  <c r="R172" i="2"/>
  <c r="P172" i="2"/>
  <c r="BI167" i="2"/>
  <c r="BH167" i="2"/>
  <c r="BG167" i="2"/>
  <c r="BE167" i="2"/>
  <c r="T167" i="2"/>
  <c r="R167" i="2"/>
  <c r="P167" i="2"/>
  <c r="BI161" i="2"/>
  <c r="BH161" i="2"/>
  <c r="BG161" i="2"/>
  <c r="BE161" i="2"/>
  <c r="T161" i="2"/>
  <c r="R161" i="2"/>
  <c r="P161" i="2"/>
  <c r="BI158" i="2"/>
  <c r="BH158" i="2"/>
  <c r="BG158" i="2"/>
  <c r="BE158" i="2"/>
  <c r="T158" i="2"/>
  <c r="R158" i="2"/>
  <c r="P158" i="2"/>
  <c r="BI156" i="2"/>
  <c r="BH156" i="2"/>
  <c r="BG156" i="2"/>
  <c r="BE156" i="2"/>
  <c r="T156" i="2"/>
  <c r="R156" i="2"/>
  <c r="P156" i="2"/>
  <c r="BI154" i="2"/>
  <c r="BH154" i="2"/>
  <c r="BG154" i="2"/>
  <c r="BE154" i="2"/>
  <c r="T154" i="2"/>
  <c r="R154" i="2"/>
  <c r="P154" i="2"/>
  <c r="BI151" i="2"/>
  <c r="BH151" i="2"/>
  <c r="BG151" i="2"/>
  <c r="BE151" i="2"/>
  <c r="T151" i="2"/>
  <c r="R151" i="2"/>
  <c r="P151" i="2"/>
  <c r="BI148" i="2"/>
  <c r="BH148" i="2"/>
  <c r="BG148" i="2"/>
  <c r="BE148" i="2"/>
  <c r="T148" i="2"/>
  <c r="R148" i="2"/>
  <c r="P148" i="2"/>
  <c r="BI145" i="2"/>
  <c r="BH145" i="2"/>
  <c r="BG145" i="2"/>
  <c r="BE145" i="2"/>
  <c r="T145" i="2"/>
  <c r="R145" i="2"/>
  <c r="P145" i="2"/>
  <c r="BI141" i="2"/>
  <c r="BH141" i="2"/>
  <c r="BG141" i="2"/>
  <c r="BE141" i="2"/>
  <c r="T141" i="2"/>
  <c r="R141" i="2"/>
  <c r="P141" i="2"/>
  <c r="BI132" i="2"/>
  <c r="BH132" i="2"/>
  <c r="BG132" i="2"/>
  <c r="BE132" i="2"/>
  <c r="T132" i="2"/>
  <c r="R132" i="2"/>
  <c r="P132" i="2"/>
  <c r="BI124" i="2"/>
  <c r="BH124" i="2"/>
  <c r="BG124" i="2"/>
  <c r="BE124" i="2"/>
  <c r="T124" i="2"/>
  <c r="R124" i="2"/>
  <c r="P124" i="2"/>
  <c r="BI119" i="2"/>
  <c r="BH119" i="2"/>
  <c r="BG119" i="2"/>
  <c r="BE119" i="2"/>
  <c r="T119" i="2"/>
  <c r="R119" i="2"/>
  <c r="P119" i="2"/>
  <c r="J112" i="2"/>
  <c r="J111" i="2"/>
  <c r="F111" i="2"/>
  <c r="F109" i="2"/>
  <c r="E107" i="2"/>
  <c r="J55" i="2"/>
  <c r="J54" i="2"/>
  <c r="F54" i="2"/>
  <c r="F52" i="2"/>
  <c r="E50" i="2"/>
  <c r="J18" i="2"/>
  <c r="E18" i="2"/>
  <c r="F112" i="2" s="1"/>
  <c r="J17" i="2"/>
  <c r="J12" i="2"/>
  <c r="J52" i="2" s="1"/>
  <c r="E7" i="2"/>
  <c r="E48" i="2"/>
  <c r="L50" i="1"/>
  <c r="AM50" i="1"/>
  <c r="AM49" i="1"/>
  <c r="L49" i="1"/>
  <c r="AM47" i="1"/>
  <c r="L47" i="1"/>
  <c r="L45" i="1"/>
  <c r="L44" i="1"/>
  <c r="BK154" i="3"/>
  <c r="J149" i="3"/>
  <c r="BK146" i="3"/>
  <c r="BK142" i="3"/>
  <c r="J136" i="3"/>
  <c r="BK122" i="3"/>
  <c r="J116" i="3"/>
  <c r="BK108" i="3"/>
  <c r="J101" i="3"/>
  <c r="BK95" i="3"/>
  <c r="J804" i="2"/>
  <c r="J781" i="2"/>
  <c r="BK754" i="2"/>
  <c r="BK719" i="2"/>
  <c r="BK708" i="2"/>
  <c r="BK703" i="2"/>
  <c r="J689" i="2"/>
  <c r="BK675" i="2"/>
  <c r="BK662" i="2"/>
  <c r="BK649" i="2"/>
  <c r="BK639" i="2"/>
  <c r="J632" i="2"/>
  <c r="J610" i="2"/>
  <c r="BK590" i="2"/>
  <c r="J573" i="2"/>
  <c r="BK559" i="2"/>
  <c r="J550" i="2"/>
  <c r="BK539" i="2"/>
  <c r="J529" i="2"/>
  <c r="J522" i="2"/>
  <c r="BK476" i="2"/>
  <c r="J443" i="2"/>
  <c r="J434" i="2"/>
  <c r="BK428" i="2"/>
  <c r="BK418" i="2"/>
  <c r="J403" i="2"/>
  <c r="BK355" i="2"/>
  <c r="BK333" i="2"/>
  <c r="BK294" i="2"/>
  <c r="BK288" i="2"/>
  <c r="BK280" i="2"/>
  <c r="BK275" i="2"/>
  <c r="J218" i="2"/>
  <c r="J172" i="2"/>
  <c r="BK148" i="2"/>
  <c r="BK141" i="2"/>
  <c r="BK119" i="2"/>
  <c r="J154" i="3"/>
  <c r="J144" i="3"/>
  <c r="J140" i="3"/>
  <c r="BK136" i="3"/>
  <c r="J131" i="3"/>
  <c r="J127" i="3"/>
  <c r="BK124" i="3"/>
  <c r="J114" i="3"/>
  <c r="J108" i="3"/>
  <c r="J793" i="2"/>
  <c r="J737" i="2"/>
  <c r="J719" i="2"/>
  <c r="BK700" i="2"/>
  <c r="BK690" i="2"/>
  <c r="J659" i="2"/>
  <c r="J646" i="2"/>
  <c r="BK637" i="2"/>
  <c r="BK621" i="2"/>
  <c r="J608" i="2"/>
  <c r="BK598" i="2"/>
  <c r="BK568" i="2"/>
  <c r="J559" i="2"/>
  <c r="BK546" i="2"/>
  <c r="J532" i="2"/>
  <c r="J512" i="2"/>
  <c r="J484" i="2"/>
  <c r="J463" i="2"/>
  <c r="J432" i="2"/>
  <c r="BK420" i="2"/>
  <c r="BK394" i="2"/>
  <c r="J369" i="2"/>
  <c r="J347" i="2"/>
  <c r="BK339" i="2"/>
  <c r="J302" i="2"/>
  <c r="BK291" i="2"/>
  <c r="J280" i="2"/>
  <c r="BK270" i="2"/>
  <c r="BK254" i="2"/>
  <c r="BK247" i="2"/>
  <c r="BK223" i="2"/>
  <c r="J154" i="2"/>
  <c r="J119" i="2"/>
  <c r="J134" i="3"/>
  <c r="J130" i="3"/>
  <c r="BK123" i="3"/>
  <c r="J120" i="3"/>
  <c r="BK118" i="3"/>
  <c r="BK106" i="3"/>
  <c r="J99" i="3"/>
  <c r="BK793" i="2"/>
  <c r="BK781" i="2"/>
  <c r="BK769" i="2"/>
  <c r="J758" i="2"/>
  <c r="J708" i="2"/>
  <c r="BK698" i="2"/>
  <c r="BK687" i="2"/>
  <c r="BK680" i="2"/>
  <c r="BK672" i="2"/>
  <c r="BK664" i="2"/>
  <c r="BK134" i="3"/>
  <c r="J126" i="3"/>
  <c r="BK116" i="3"/>
  <c r="J106" i="3"/>
  <c r="J102" i="3"/>
  <c r="BK98" i="3"/>
  <c r="J95" i="3"/>
  <c r="BK772" i="2"/>
  <c r="J763" i="2"/>
  <c r="J754" i="2"/>
  <c r="J687" i="2"/>
  <c r="J682" i="2"/>
  <c r="J669" i="2"/>
  <c r="BK655" i="2"/>
  <c r="J647" i="2"/>
  <c r="BK633" i="2"/>
  <c r="J621" i="2"/>
  <c r="J612" i="2"/>
  <c r="BK529" i="2"/>
  <c r="BK522" i="2"/>
  <c r="J516" i="2"/>
  <c r="J509" i="2"/>
  <c r="BK495" i="2"/>
  <c r="BK463" i="2"/>
  <c r="BK443" i="2"/>
  <c r="J428" i="2"/>
  <c r="J416" i="2"/>
  <c r="BK403" i="2"/>
  <c r="BK352" i="2"/>
  <c r="J342" i="2"/>
  <c r="BK335" i="2"/>
  <c r="BK318" i="2"/>
  <c r="J296" i="2"/>
  <c r="J273" i="2"/>
  <c r="BK257" i="2"/>
  <c r="BK248" i="2"/>
  <c r="BK236" i="2"/>
  <c r="BK209" i="2"/>
  <c r="BK161" i="2"/>
  <c r="J151" i="2"/>
  <c r="J132" i="2"/>
  <c r="BK82" i="4"/>
  <c r="J148" i="3"/>
  <c r="BK144" i="3"/>
  <c r="BK140" i="3"/>
  <c r="J135" i="3"/>
  <c r="BK127" i="3"/>
  <c r="BK120" i="3"/>
  <c r="BK113" i="3"/>
  <c r="BK99" i="3"/>
  <c r="J93" i="3"/>
  <c r="J801" i="2"/>
  <c r="BK796" i="2"/>
  <c r="J767" i="2"/>
  <c r="BK744" i="2"/>
  <c r="BK705" i="2"/>
  <c r="J698" i="2"/>
  <c r="BK685" i="2"/>
  <c r="J671" i="2"/>
  <c r="BK667" i="2"/>
  <c r="BK652" i="2"/>
  <c r="BK635" i="2"/>
  <c r="J615" i="2"/>
  <c r="BK604" i="2"/>
  <c r="J593" i="2"/>
  <c r="J578" i="2"/>
  <c r="BK562" i="2"/>
  <c r="BK532" i="2"/>
  <c r="J524" i="2"/>
  <c r="J507" i="2"/>
  <c r="J482" i="2"/>
  <c r="J446" i="2"/>
  <c r="BK440" i="2"/>
  <c r="J423" i="2"/>
  <c r="J411" i="2"/>
  <c r="BK375" i="2"/>
  <c r="BK358" i="2"/>
  <c r="J338" i="2"/>
  <c r="J299" i="2"/>
  <c r="J277" i="2"/>
  <c r="BK252" i="2"/>
  <c r="BK240" i="2"/>
  <c r="J223" i="2"/>
  <c r="J198" i="2"/>
  <c r="BK154" i="2"/>
  <c r="J83" i="4"/>
  <c r="J152" i="3"/>
  <c r="BK148" i="3"/>
  <c r="J142" i="3"/>
  <c r="J137" i="3"/>
  <c r="J132" i="3"/>
  <c r="J125" i="3"/>
  <c r="J121" i="3"/>
  <c r="J113" i="3"/>
  <c r="BK100" i="3"/>
  <c r="J774" i="2"/>
  <c r="BK735" i="2"/>
  <c r="J705" i="2"/>
  <c r="J678" i="2"/>
  <c r="J664" i="2"/>
  <c r="J651" i="2"/>
  <c r="BK645" i="2"/>
  <c r="J633" i="2"/>
  <c r="BK615" i="2"/>
  <c r="J590" i="2"/>
  <c r="BK578" i="2"/>
  <c r="J562" i="2"/>
  <c r="J542" i="2"/>
  <c r="BK526" i="2"/>
  <c r="BK514" i="2"/>
  <c r="J495" i="2"/>
  <c r="J449" i="2"/>
  <c r="BK430" i="2"/>
  <c r="J418" i="2"/>
  <c r="BK385" i="2"/>
  <c r="J355" i="2"/>
  <c r="BK345" i="2"/>
  <c r="J318" i="2"/>
  <c r="J294" i="2"/>
  <c r="J282" i="2"/>
  <c r="J275" i="2"/>
  <c r="BK265" i="2"/>
  <c r="BK251" i="2"/>
  <c r="J236" i="2"/>
  <c r="BK167" i="2"/>
  <c r="BK145" i="2"/>
  <c r="AS54" i="1"/>
  <c r="BK102" i="3"/>
  <c r="J96" i="3"/>
  <c r="BK783" i="2"/>
  <c r="J772" i="2"/>
  <c r="BK760" i="2"/>
  <c r="BK746" i="2"/>
  <c r="BK737" i="2"/>
  <c r="J703" i="2"/>
  <c r="BK688" i="2"/>
  <c r="BK682" i="2"/>
  <c r="J675" i="2"/>
  <c r="BK665" i="2"/>
  <c r="BK659" i="2"/>
  <c r="BK133" i="3"/>
  <c r="J119" i="3"/>
  <c r="BK114" i="3"/>
  <c r="BK105" i="3"/>
  <c r="J103" i="3"/>
  <c r="BK101" i="3"/>
  <c r="J97" i="3"/>
  <c r="BK94" i="3"/>
  <c r="J769" i="2"/>
  <c r="J760" i="2"/>
  <c r="J746" i="2"/>
  <c r="BK693" i="2"/>
  <c r="BK684" i="2"/>
  <c r="BK671" i="2"/>
  <c r="BK666" i="2"/>
  <c r="BK651" i="2"/>
  <c r="J635" i="2"/>
  <c r="BK628" i="2"/>
  <c r="BK617" i="2"/>
  <c r="J546" i="2"/>
  <c r="BK528" i="2"/>
  <c r="J514" i="2"/>
  <c r="J504" i="2"/>
  <c r="BK484" i="2"/>
  <c r="BK458" i="2"/>
  <c r="BK446" i="2"/>
  <c r="BK434" i="2"/>
  <c r="BK423" i="2"/>
  <c r="BK411" i="2"/>
  <c r="J385" i="2"/>
  <c r="J349" i="2"/>
  <c r="J339" i="2"/>
  <c r="J333" i="2"/>
  <c r="BK312" i="2"/>
  <c r="BK276" i="2"/>
  <c r="J265" i="2"/>
  <c r="J252" i="2"/>
  <c r="J240" i="2"/>
  <c r="BK218" i="2"/>
  <c r="BK198" i="2"/>
  <c r="J158" i="2"/>
  <c r="J148" i="2"/>
  <c r="BK124" i="2"/>
  <c r="BK155" i="3"/>
  <c r="BK150" i="3"/>
  <c r="BK147" i="3"/>
  <c r="BK141" i="3"/>
  <c r="BK138" i="3"/>
  <c r="BK130" i="3"/>
  <c r="BK109" i="3"/>
  <c r="J105" i="3"/>
  <c r="J94" i="3"/>
  <c r="BK801" i="2"/>
  <c r="J798" i="2"/>
  <c r="J788" i="2"/>
  <c r="J727" i="2"/>
  <c r="J706" i="2"/>
  <c r="J700" i="2"/>
  <c r="J688" i="2"/>
  <c r="BK670" i="2"/>
  <c r="J666" i="2"/>
  <c r="J642" i="2"/>
  <c r="J637" i="2"/>
  <c r="J617" i="2"/>
  <c r="BK608" i="2"/>
  <c r="J598" i="2"/>
  <c r="BK583" i="2"/>
  <c r="J568" i="2"/>
  <c r="BK542" i="2"/>
  <c r="BK537" i="2"/>
  <c r="J528" i="2"/>
  <c r="BK519" i="2"/>
  <c r="BK504" i="2"/>
  <c r="BK474" i="2"/>
  <c r="BK432" i="2"/>
  <c r="BK425" i="2"/>
  <c r="J407" i="2"/>
  <c r="BK372" i="2"/>
  <c r="J352" i="2"/>
  <c r="J305" i="2"/>
  <c r="J285" i="2"/>
  <c r="J276" i="2"/>
  <c r="J251" i="2"/>
  <c r="BK239" i="2"/>
  <c r="BK211" i="2"/>
  <c r="J167" i="2"/>
  <c r="BK132" i="2"/>
  <c r="J82" i="4"/>
  <c r="J150" i="3"/>
  <c r="J147" i="3"/>
  <c r="J143" i="3"/>
  <c r="J139" i="3"/>
  <c r="BK128" i="3"/>
  <c r="BK126" i="3"/>
  <c r="J122" i="3"/>
  <c r="J117" i="3"/>
  <c r="J109" i="3"/>
  <c r="BK93" i="3"/>
  <c r="BK756" i="2"/>
  <c r="J696" i="2"/>
  <c r="BK689" i="2"/>
  <c r="J667" i="2"/>
  <c r="J655" i="2"/>
  <c r="BK647" i="2"/>
  <c r="J639" i="2"/>
  <c r="BK610" i="2"/>
  <c r="BK601" i="2"/>
  <c r="J585" i="2"/>
  <c r="BK573" i="2"/>
  <c r="BK556" i="2"/>
  <c r="J539" i="2"/>
  <c r="BK507" i="2"/>
  <c r="BK482" i="2"/>
  <c r="J458" i="2"/>
  <c r="BK437" i="2"/>
  <c r="BK407" i="2"/>
  <c r="J375" i="2"/>
  <c r="BK342" i="2"/>
  <c r="J335" i="2"/>
  <c r="J312" i="2"/>
  <c r="BK296" i="2"/>
  <c r="BK285" i="2"/>
  <c r="BK277" i="2"/>
  <c r="J261" i="2"/>
  <c r="J231" i="2"/>
  <c r="J181" i="2"/>
  <c r="BK158" i="2"/>
  <c r="BK151" i="2"/>
  <c r="J141" i="2"/>
  <c r="BK135" i="3"/>
  <c r="BK131" i="3"/>
  <c r="J124" i="3"/>
  <c r="BK121" i="3"/>
  <c r="BK110" i="3"/>
  <c r="BK103" i="3"/>
  <c r="BK97" i="3"/>
  <c r="BK788" i="2"/>
  <c r="BK774" i="2"/>
  <c r="BK767" i="2"/>
  <c r="J756" i="2"/>
  <c r="J744" i="2"/>
  <c r="BK706" i="2"/>
  <c r="J690" i="2"/>
  <c r="J684" i="2"/>
  <c r="BK678" i="2"/>
  <c r="J668" i="2"/>
  <c r="BK137" i="3"/>
  <c r="J128" i="3"/>
  <c r="BK117" i="3"/>
  <c r="BK111" i="3"/>
  <c r="J104" i="3"/>
  <c r="J100" i="3"/>
  <c r="BK96" i="3"/>
  <c r="J783" i="2"/>
  <c r="BK765" i="2"/>
  <c r="BK758" i="2"/>
  <c r="J711" i="2"/>
  <c r="J685" i="2"/>
  <c r="J672" i="2"/>
  <c r="BK668" i="2"/>
  <c r="J652" i="2"/>
  <c r="BK646" i="2"/>
  <c r="BK632" i="2"/>
  <c r="J619" i="2"/>
  <c r="J537" i="2"/>
  <c r="BK524" i="2"/>
  <c r="J519" i="2"/>
  <c r="BK512" i="2"/>
  <c r="BK502" i="2"/>
  <c r="J476" i="2"/>
  <c r="BK453" i="2"/>
  <c r="J440" i="2"/>
  <c r="J430" i="2"/>
  <c r="J420" i="2"/>
  <c r="BK405" i="2"/>
  <c r="J358" i="2"/>
  <c r="BK347" i="2"/>
  <c r="BK338" i="2"/>
  <c r="BK325" i="2"/>
  <c r="BK305" i="2"/>
  <c r="J291" i="2"/>
  <c r="J270" i="2"/>
  <c r="J254" i="2"/>
  <c r="J239" i="2"/>
  <c r="J211" i="2"/>
  <c r="BK181" i="2"/>
  <c r="J156" i="2"/>
  <c r="J145" i="2"/>
  <c r="BK83" i="4"/>
  <c r="BK152" i="3"/>
  <c r="BK143" i="3"/>
  <c r="BK139" i="3"/>
  <c r="BK132" i="3"/>
  <c r="BK125" i="3"/>
  <c r="J118" i="3"/>
  <c r="J110" i="3"/>
  <c r="J98" i="3"/>
  <c r="BK804" i="2"/>
  <c r="BK798" i="2"/>
  <c r="J796" i="2"/>
  <c r="J765" i="2"/>
  <c r="J735" i="2"/>
  <c r="BK711" i="2"/>
  <c r="BK696" i="2"/>
  <c r="J680" i="2"/>
  <c r="BK669" i="2"/>
  <c r="J665" i="2"/>
  <c r="J645" i="2"/>
  <c r="BK619" i="2"/>
  <c r="BK612" i="2"/>
  <c r="J601" i="2"/>
  <c r="BK585" i="2"/>
  <c r="BK565" i="2"/>
  <c r="J556" i="2"/>
  <c r="BK535" i="2"/>
  <c r="J526" i="2"/>
  <c r="BK509" i="2"/>
  <c r="J502" i="2"/>
  <c r="BK449" i="2"/>
  <c r="J442" i="2"/>
  <c r="J437" i="2"/>
  <c r="BK416" i="2"/>
  <c r="J394" i="2"/>
  <c r="BK369" i="2"/>
  <c r="J345" i="2"/>
  <c r="BK302" i="2"/>
  <c r="BK282" i="2"/>
  <c r="BK261" i="2"/>
  <c r="J247" i="2"/>
  <c r="BK231" i="2"/>
  <c r="J209" i="2"/>
  <c r="J161" i="2"/>
  <c r="J124" i="2"/>
  <c r="J155" i="3"/>
  <c r="BK149" i="3"/>
  <c r="J146" i="3"/>
  <c r="J141" i="3"/>
  <c r="J138" i="3"/>
  <c r="J133" i="3"/>
  <c r="J123" i="3"/>
  <c r="BK119" i="3"/>
  <c r="J111" i="3"/>
  <c r="BK104" i="3"/>
  <c r="BK763" i="2"/>
  <c r="BK727" i="2"/>
  <c r="J693" i="2"/>
  <c r="J670" i="2"/>
  <c r="J662" i="2"/>
  <c r="J649" i="2"/>
  <c r="BK642" i="2"/>
  <c r="J628" i="2"/>
  <c r="J604" i="2"/>
  <c r="BK593" i="2"/>
  <c r="J583" i="2"/>
  <c r="J565" i="2"/>
  <c r="BK550" i="2"/>
  <c r="J535" i="2"/>
  <c r="BK516" i="2"/>
  <c r="J474" i="2"/>
  <c r="J453" i="2"/>
  <c r="BK442" i="2"/>
  <c r="J425" i="2"/>
  <c r="J405" i="2"/>
  <c r="J372" i="2"/>
  <c r="BK349" i="2"/>
  <c r="J325" i="2"/>
  <c r="BK299" i="2"/>
  <c r="J288" i="2"/>
  <c r="BK273" i="2"/>
  <c r="J257" i="2"/>
  <c r="J248" i="2"/>
  <c r="BK172" i="2"/>
  <c r="BK156" i="2"/>
  <c r="T118" i="2" l="1"/>
  <c r="P118" i="2"/>
  <c r="R118" i="2"/>
  <c r="T131" i="2"/>
  <c r="T144" i="2"/>
  <c r="T153" i="2"/>
  <c r="R160" i="2"/>
  <c r="T217" i="2"/>
  <c r="T256" i="2"/>
  <c r="P272" i="2"/>
  <c r="BK287" i="2"/>
  <c r="BK304" i="2"/>
  <c r="J304" i="2" s="1"/>
  <c r="J73" i="2" s="1"/>
  <c r="BK341" i="2"/>
  <c r="J341" i="2"/>
  <c r="J74" i="2" s="1"/>
  <c r="BK357" i="2"/>
  <c r="BK406" i="2"/>
  <c r="J406" i="2"/>
  <c r="J77" i="2" s="1"/>
  <c r="BK452" i="2"/>
  <c r="J452" i="2"/>
  <c r="J78" i="2"/>
  <c r="BK501" i="2"/>
  <c r="J501" i="2"/>
  <c r="J79" i="2"/>
  <c r="T501" i="2"/>
  <c r="R506" i="2"/>
  <c r="T521" i="2"/>
  <c r="T541" i="2"/>
  <c r="P607" i="2"/>
  <c r="P631" i="2"/>
  <c r="BK661" i="2"/>
  <c r="J661" i="2"/>
  <c r="J89" i="2"/>
  <c r="R661" i="2"/>
  <c r="T674" i="2"/>
  <c r="P692" i="2"/>
  <c r="R710" i="2"/>
  <c r="T762" i="2"/>
  <c r="BK771" i="2"/>
  <c r="J771" i="2"/>
  <c r="J94" i="2"/>
  <c r="BK144" i="2"/>
  <c r="J144" i="2"/>
  <c r="J64" i="2"/>
  <c r="BK153" i="2"/>
  <c r="J153" i="2" s="1"/>
  <c r="J65" i="2" s="1"/>
  <c r="P160" i="2"/>
  <c r="R217" i="2"/>
  <c r="R216" i="2" s="1"/>
  <c r="R256" i="2"/>
  <c r="R272" i="2"/>
  <c r="P287" i="2"/>
  <c r="P304" i="2"/>
  <c r="R341" i="2"/>
  <c r="T357" i="2"/>
  <c r="T406" i="2"/>
  <c r="T452" i="2"/>
  <c r="BK506" i="2"/>
  <c r="BK521" i="2"/>
  <c r="J521" i="2"/>
  <c r="J82" i="2" s="1"/>
  <c r="BK541" i="2"/>
  <c r="J541" i="2"/>
  <c r="J83" i="2"/>
  <c r="BK607" i="2"/>
  <c r="J607" i="2"/>
  <c r="J84" i="2"/>
  <c r="R631" i="2"/>
  <c r="P654" i="2"/>
  <c r="T661" i="2"/>
  <c r="P674" i="2"/>
  <c r="T692" i="2"/>
  <c r="P710" i="2"/>
  <c r="BK762" i="2"/>
  <c r="J762" i="2"/>
  <c r="J93" i="2"/>
  <c r="P771" i="2"/>
  <c r="BK131" i="2"/>
  <c r="J131" i="2"/>
  <c r="J63" i="2"/>
  <c r="P131" i="2"/>
  <c r="R144" i="2"/>
  <c r="P153" i="2"/>
  <c r="T160" i="2"/>
  <c r="P217" i="2"/>
  <c r="BK256" i="2"/>
  <c r="J256" i="2"/>
  <c r="J69" i="2"/>
  <c r="T272" i="2"/>
  <c r="T287" i="2"/>
  <c r="T304" i="2"/>
  <c r="P341" i="2"/>
  <c r="P357" i="2"/>
  <c r="P406" i="2"/>
  <c r="R452" i="2"/>
  <c r="R501" i="2"/>
  <c r="P506" i="2"/>
  <c r="P521" i="2"/>
  <c r="P541" i="2"/>
  <c r="T607" i="2"/>
  <c r="BK631" i="2"/>
  <c r="J631" i="2" s="1"/>
  <c r="J87" i="2" s="1"/>
  <c r="BK654" i="2"/>
  <c r="J654" i="2" s="1"/>
  <c r="J88" i="2" s="1"/>
  <c r="T654" i="2"/>
  <c r="BK674" i="2"/>
  <c r="J674" i="2" s="1"/>
  <c r="J90" i="2" s="1"/>
  <c r="BK692" i="2"/>
  <c r="J692" i="2"/>
  <c r="J91" i="2" s="1"/>
  <c r="BK710" i="2"/>
  <c r="J710" i="2"/>
  <c r="J92" i="2"/>
  <c r="P762" i="2"/>
  <c r="T771" i="2"/>
  <c r="P92" i="3"/>
  <c r="R92" i="3"/>
  <c r="BK107" i="3"/>
  <c r="J107" i="3"/>
  <c r="J63" i="3"/>
  <c r="T107" i="3"/>
  <c r="T91" i="3" s="1"/>
  <c r="R112" i="3"/>
  <c r="T112" i="3"/>
  <c r="T115" i="3"/>
  <c r="P129" i="3"/>
  <c r="T129" i="3"/>
  <c r="R145" i="3"/>
  <c r="T153" i="3"/>
  <c r="R131" i="2"/>
  <c r="R117" i="2" s="1"/>
  <c r="P144" i="2"/>
  <c r="R153" i="2"/>
  <c r="BK160" i="2"/>
  <c r="J160" i="2" s="1"/>
  <c r="J66" i="2" s="1"/>
  <c r="BK217" i="2"/>
  <c r="J217" i="2"/>
  <c r="J68" i="2" s="1"/>
  <c r="P256" i="2"/>
  <c r="BK272" i="2"/>
  <c r="J272" i="2"/>
  <c r="J70" i="2" s="1"/>
  <c r="R287" i="2"/>
  <c r="R304" i="2"/>
  <c r="T341" i="2"/>
  <c r="R357" i="2"/>
  <c r="R406" i="2"/>
  <c r="P452" i="2"/>
  <c r="P501" i="2"/>
  <c r="T506" i="2"/>
  <c r="T505" i="2"/>
  <c r="R521" i="2"/>
  <c r="R541" i="2"/>
  <c r="R607" i="2"/>
  <c r="T631" i="2"/>
  <c r="R654" i="2"/>
  <c r="P661" i="2"/>
  <c r="R674" i="2"/>
  <c r="R692" i="2"/>
  <c r="T710" i="2"/>
  <c r="R762" i="2"/>
  <c r="R771" i="2"/>
  <c r="BK92" i="3"/>
  <c r="J92" i="3"/>
  <c r="J62" i="3"/>
  <c r="T92" i="3"/>
  <c r="P107" i="3"/>
  <c r="R107" i="3"/>
  <c r="BK112" i="3"/>
  <c r="J112" i="3"/>
  <c r="J64" i="3"/>
  <c r="P112" i="3"/>
  <c r="BK115" i="3"/>
  <c r="J115" i="3"/>
  <c r="J65" i="3"/>
  <c r="P115" i="3"/>
  <c r="R115" i="3"/>
  <c r="BK129" i="3"/>
  <c r="J129" i="3"/>
  <c r="J66" i="3"/>
  <c r="R129" i="3"/>
  <c r="BK145" i="3"/>
  <c r="J145" i="3"/>
  <c r="J67" i="3"/>
  <c r="P145" i="3"/>
  <c r="T145" i="3"/>
  <c r="BK153" i="3"/>
  <c r="J153" i="3"/>
  <c r="J69" i="3" s="1"/>
  <c r="P153" i="3"/>
  <c r="R153" i="3"/>
  <c r="BK81" i="4"/>
  <c r="J81" i="4" s="1"/>
  <c r="J60" i="4" s="1"/>
  <c r="P81" i="4"/>
  <c r="P80" i="4"/>
  <c r="AU57" i="1" s="1"/>
  <c r="R81" i="4"/>
  <c r="R80" i="4"/>
  <c r="T81" i="4"/>
  <c r="T80" i="4" s="1"/>
  <c r="E105" i="2"/>
  <c r="J109" i="2"/>
  <c r="BF132" i="2"/>
  <c r="BF141" i="2"/>
  <c r="BF151" i="2"/>
  <c r="BF158" i="2"/>
  <c r="BF161" i="2"/>
  <c r="BF167" i="2"/>
  <c r="BF218" i="2"/>
  <c r="BF223" i="2"/>
  <c r="BF240" i="2"/>
  <c r="BF247" i="2"/>
  <c r="BF248" i="2"/>
  <c r="BF254" i="2"/>
  <c r="BF257" i="2"/>
  <c r="BF273" i="2"/>
  <c r="BF276" i="2"/>
  <c r="BF277" i="2"/>
  <c r="BF282" i="2"/>
  <c r="BF291" i="2"/>
  <c r="BF296" i="2"/>
  <c r="BF299" i="2"/>
  <c r="BF302" i="2"/>
  <c r="BF342" i="2"/>
  <c r="BF372" i="2"/>
  <c r="BF385" i="2"/>
  <c r="BF416" i="2"/>
  <c r="BF423" i="2"/>
  <c r="BF430" i="2"/>
  <c r="BF434" i="2"/>
  <c r="BF440" i="2"/>
  <c r="BF446" i="2"/>
  <c r="BF449" i="2"/>
  <c r="BF463" i="2"/>
  <c r="BF476" i="2"/>
  <c r="BF519" i="2"/>
  <c r="BF532" i="2"/>
  <c r="BF537" i="2"/>
  <c r="BF539" i="2"/>
  <c r="BF542" i="2"/>
  <c r="BF635" i="2"/>
  <c r="BF637" i="2"/>
  <c r="BF639" i="2"/>
  <c r="BF647" i="2"/>
  <c r="BF671" i="2"/>
  <c r="BF672" i="2"/>
  <c r="BF684" i="2"/>
  <c r="BF690" i="2"/>
  <c r="BF708" i="2"/>
  <c r="BF711" i="2"/>
  <c r="BF744" i="2"/>
  <c r="BF758" i="2"/>
  <c r="E79" i="3"/>
  <c r="BF93" i="3"/>
  <c r="BF94" i="3"/>
  <c r="BF96" i="3"/>
  <c r="BF99" i="3"/>
  <c r="BF104" i="3"/>
  <c r="BF108" i="3"/>
  <c r="BF118" i="3"/>
  <c r="BF119" i="3"/>
  <c r="BF122" i="3"/>
  <c r="BF125" i="3"/>
  <c r="BF128" i="3"/>
  <c r="BF131" i="3"/>
  <c r="BF134" i="3"/>
  <c r="BF135" i="3"/>
  <c r="BF666" i="2"/>
  <c r="BF667" i="2"/>
  <c r="BF693" i="2"/>
  <c r="BF698" i="2"/>
  <c r="BF700" i="2"/>
  <c r="BF705" i="2"/>
  <c r="BF719" i="2"/>
  <c r="BF737" i="2"/>
  <c r="BF754" i="2"/>
  <c r="BF756" i="2"/>
  <c r="BK627" i="2"/>
  <c r="J627" i="2"/>
  <c r="J85" i="2" s="1"/>
  <c r="BK803" i="2"/>
  <c r="J803" i="2"/>
  <c r="J95" i="2"/>
  <c r="J52" i="3"/>
  <c r="BF95" i="3"/>
  <c r="BF102" i="3"/>
  <c r="BF109" i="3"/>
  <c r="BF116" i="3"/>
  <c r="BF117" i="3"/>
  <c r="BF123" i="3"/>
  <c r="BF119" i="2"/>
  <c r="BF145" i="2"/>
  <c r="BF181" i="2"/>
  <c r="BF198" i="2"/>
  <c r="BF209" i="2"/>
  <c r="BF211" i="2"/>
  <c r="BF231" i="2"/>
  <c r="BF236" i="2"/>
  <c r="BF239" i="2"/>
  <c r="BF251" i="2"/>
  <c r="BF270" i="2"/>
  <c r="BF275" i="2"/>
  <c r="BF280" i="2"/>
  <c r="BF305" i="2"/>
  <c r="BF312" i="2"/>
  <c r="BF325" i="2"/>
  <c r="BF335" i="2"/>
  <c r="BF339" i="2"/>
  <c r="BF345" i="2"/>
  <c r="BF349" i="2"/>
  <c r="BF352" i="2"/>
  <c r="BF355" i="2"/>
  <c r="BF403" i="2"/>
  <c r="BF407" i="2"/>
  <c r="BF411" i="2"/>
  <c r="BF420" i="2"/>
  <c r="BF425" i="2"/>
  <c r="BF432" i="2"/>
  <c r="BF437" i="2"/>
  <c r="BF442" i="2"/>
  <c r="BF443" i="2"/>
  <c r="BF474" i="2"/>
  <c r="BF502" i="2"/>
  <c r="BF507" i="2"/>
  <c r="BF526" i="2"/>
  <c r="BF528" i="2"/>
  <c r="BF529" i="2"/>
  <c r="BF546" i="2"/>
  <c r="BF556" i="2"/>
  <c r="BF559" i="2"/>
  <c r="BF578" i="2"/>
  <c r="BF583" i="2"/>
  <c r="BF608" i="2"/>
  <c r="BF610" i="2"/>
  <c r="BF615" i="2"/>
  <c r="BF617" i="2"/>
  <c r="BF621" i="2"/>
  <c r="BF633" i="2"/>
  <c r="BF645" i="2"/>
  <c r="BF655" i="2"/>
  <c r="BF662" i="2"/>
  <c r="BF668" i="2"/>
  <c r="BF669" i="2"/>
  <c r="BF670" i="2"/>
  <c r="BF675" i="2"/>
  <c r="BF680" i="2"/>
  <c r="BF685" i="2"/>
  <c r="BF689" i="2"/>
  <c r="BF703" i="2"/>
  <c r="BF760" i="2"/>
  <c r="BF769" i="2"/>
  <c r="BF783" i="2"/>
  <c r="BK118" i="2"/>
  <c r="F55" i="3"/>
  <c r="BF98" i="3"/>
  <c r="BF103" i="3"/>
  <c r="BF105" i="3"/>
  <c r="BF106" i="3"/>
  <c r="BF110" i="3"/>
  <c r="BF111" i="3"/>
  <c r="BF113" i="3"/>
  <c r="BF120" i="3"/>
  <c r="BF121" i="3"/>
  <c r="BF126" i="3"/>
  <c r="BF130" i="3"/>
  <c r="BF132" i="3"/>
  <c r="BF136" i="3"/>
  <c r="BF137" i="3"/>
  <c r="BF138" i="3"/>
  <c r="BF139" i="3"/>
  <c r="BF141" i="3"/>
  <c r="BF142" i="3"/>
  <c r="BF143" i="3"/>
  <c r="BF146" i="3"/>
  <c r="BF149" i="3"/>
  <c r="BF150" i="3"/>
  <c r="BF152" i="3"/>
  <c r="E48" i="4"/>
  <c r="J52" i="4"/>
  <c r="F55" i="4"/>
  <c r="BF82" i="4"/>
  <c r="BF83" i="4"/>
  <c r="F55" i="2"/>
  <c r="BF124" i="2"/>
  <c r="BF148" i="2"/>
  <c r="BF154" i="2"/>
  <c r="BF156" i="2"/>
  <c r="BF172" i="2"/>
  <c r="BF252" i="2"/>
  <c r="BF261" i="2"/>
  <c r="BF265" i="2"/>
  <c r="BF285" i="2"/>
  <c r="BF288" i="2"/>
  <c r="BF294" i="2"/>
  <c r="BF318" i="2"/>
  <c r="BF333" i="2"/>
  <c r="BF338" i="2"/>
  <c r="BF347" i="2"/>
  <c r="BF358" i="2"/>
  <c r="BF369" i="2"/>
  <c r="BF375" i="2"/>
  <c r="BF394" i="2"/>
  <c r="BF405" i="2"/>
  <c r="BF418" i="2"/>
  <c r="BF428" i="2"/>
  <c r="BF453" i="2"/>
  <c r="BF458" i="2"/>
  <c r="BF482" i="2"/>
  <c r="BF484" i="2"/>
  <c r="BF495" i="2"/>
  <c r="BF504" i="2"/>
  <c r="BF509" i="2"/>
  <c r="BF512" i="2"/>
  <c r="BF514" i="2"/>
  <c r="BF516" i="2"/>
  <c r="BF522" i="2"/>
  <c r="BF524" i="2"/>
  <c r="BF535" i="2"/>
  <c r="BF550" i="2"/>
  <c r="BF562" i="2"/>
  <c r="BF565" i="2"/>
  <c r="BF568" i="2"/>
  <c r="BF573" i="2"/>
  <c r="BF585" i="2"/>
  <c r="BF590" i="2"/>
  <c r="BF593" i="2"/>
  <c r="BF598" i="2"/>
  <c r="BF601" i="2"/>
  <c r="BF604" i="2"/>
  <c r="BF612" i="2"/>
  <c r="BF619" i="2"/>
  <c r="BF628" i="2"/>
  <c r="BF632" i="2"/>
  <c r="BF642" i="2"/>
  <c r="BF646" i="2"/>
  <c r="BF649" i="2"/>
  <c r="BF651" i="2"/>
  <c r="BF652" i="2"/>
  <c r="BF659" i="2"/>
  <c r="BF664" i="2"/>
  <c r="BF665" i="2"/>
  <c r="BF678" i="2"/>
  <c r="BF682" i="2"/>
  <c r="BF687" i="2"/>
  <c r="BF688" i="2"/>
  <c r="BF696" i="2"/>
  <c r="BF706" i="2"/>
  <c r="BF727" i="2"/>
  <c r="BF735" i="2"/>
  <c r="BF746" i="2"/>
  <c r="BF763" i="2"/>
  <c r="BF765" i="2"/>
  <c r="BF767" i="2"/>
  <c r="BF772" i="2"/>
  <c r="BF774" i="2"/>
  <c r="BF781" i="2"/>
  <c r="BF788" i="2"/>
  <c r="BF793" i="2"/>
  <c r="BF796" i="2"/>
  <c r="BF798" i="2"/>
  <c r="BF801" i="2"/>
  <c r="BF804" i="2"/>
  <c r="BF97" i="3"/>
  <c r="BF100" i="3"/>
  <c r="BF101" i="3"/>
  <c r="BF114" i="3"/>
  <c r="BF124" i="3"/>
  <c r="BF127" i="3"/>
  <c r="BF133" i="3"/>
  <c r="BF140" i="3"/>
  <c r="BF144" i="3"/>
  <c r="BF147" i="3"/>
  <c r="BF148" i="3"/>
  <c r="BF154" i="3"/>
  <c r="BF155" i="3"/>
  <c r="BK151" i="3"/>
  <c r="J151" i="3" s="1"/>
  <c r="J68" i="3" s="1"/>
  <c r="F37" i="3"/>
  <c r="BD56" i="1"/>
  <c r="F35" i="2"/>
  <c r="BB55" i="1" s="1"/>
  <c r="J33" i="2"/>
  <c r="AV55" i="1"/>
  <c r="F33" i="3"/>
  <c r="AZ56" i="1" s="1"/>
  <c r="J33" i="4"/>
  <c r="AV57" i="1"/>
  <c r="F33" i="4"/>
  <c r="AZ57" i="1" s="1"/>
  <c r="F36" i="2"/>
  <c r="BC55" i="1"/>
  <c r="F35" i="3"/>
  <c r="BB56" i="1" s="1"/>
  <c r="F33" i="2"/>
  <c r="AZ55" i="1"/>
  <c r="F35" i="4"/>
  <c r="BB57" i="1" s="1"/>
  <c r="F36" i="3"/>
  <c r="BC56" i="1"/>
  <c r="J33" i="3"/>
  <c r="AV56" i="1" s="1"/>
  <c r="F37" i="2"/>
  <c r="BD55" i="1"/>
  <c r="F36" i="4"/>
  <c r="BC57" i="1" s="1"/>
  <c r="F37" i="4"/>
  <c r="BD57" i="1"/>
  <c r="BK117" i="2" l="1"/>
  <c r="J117" i="2" s="1"/>
  <c r="J61" i="2" s="1"/>
  <c r="P117" i="2"/>
  <c r="T117" i="2"/>
  <c r="R356" i="2"/>
  <c r="R91" i="3"/>
  <c r="R90" i="3" s="1"/>
  <c r="R89" i="3" s="1"/>
  <c r="P91" i="3"/>
  <c r="P90" i="3" s="1"/>
  <c r="P89" i="3" s="1"/>
  <c r="AU56" i="1" s="1"/>
  <c r="P356" i="2"/>
  <c r="R505" i="2"/>
  <c r="BK286" i="2"/>
  <c r="J286" i="2"/>
  <c r="J71" i="2"/>
  <c r="T216" i="2"/>
  <c r="T90" i="3"/>
  <c r="T89" i="3"/>
  <c r="P630" i="2"/>
  <c r="BK356" i="2"/>
  <c r="J356" i="2" s="1"/>
  <c r="J75" i="2" s="1"/>
  <c r="T630" i="2"/>
  <c r="R630" i="2"/>
  <c r="T356" i="2"/>
  <c r="R286" i="2"/>
  <c r="R116" i="2"/>
  <c r="R115" i="2" s="1"/>
  <c r="P505" i="2"/>
  <c r="T286" i="2"/>
  <c r="P216" i="2"/>
  <c r="P116" i="2" s="1"/>
  <c r="P115" i="2" s="1"/>
  <c r="AU55" i="1" s="1"/>
  <c r="BK505" i="2"/>
  <c r="J505" i="2" s="1"/>
  <c r="J80" i="2" s="1"/>
  <c r="P286" i="2"/>
  <c r="J287" i="2"/>
  <c r="J72" i="2" s="1"/>
  <c r="J357" i="2"/>
  <c r="J76" i="2"/>
  <c r="BK630" i="2"/>
  <c r="J630" i="2" s="1"/>
  <c r="J86" i="2" s="1"/>
  <c r="J506" i="2"/>
  <c r="J81" i="2"/>
  <c r="J118" i="2"/>
  <c r="J62" i="2" s="1"/>
  <c r="BK91" i="3"/>
  <c r="J91" i="3"/>
  <c r="J61" i="3" s="1"/>
  <c r="BK216" i="2"/>
  <c r="J216" i="2"/>
  <c r="J67" i="2"/>
  <c r="BK80" i="4"/>
  <c r="J80" i="4" s="1"/>
  <c r="J59" i="4" s="1"/>
  <c r="J34" i="3"/>
  <c r="AW56" i="1" s="1"/>
  <c r="AT56" i="1" s="1"/>
  <c r="BD54" i="1"/>
  <c r="W33" i="1"/>
  <c r="BC54" i="1"/>
  <c r="AY54" i="1" s="1"/>
  <c r="BB54" i="1"/>
  <c r="W31" i="1"/>
  <c r="F34" i="3"/>
  <c r="BA56" i="1" s="1"/>
  <c r="J34" i="4"/>
  <c r="AW57" i="1"/>
  <c r="AT57" i="1" s="1"/>
  <c r="F34" i="2"/>
  <c r="BA55" i="1" s="1"/>
  <c r="AZ54" i="1"/>
  <c r="W29" i="1" s="1"/>
  <c r="F34" i="4"/>
  <c r="BA57" i="1" s="1"/>
  <c r="J34" i="2"/>
  <c r="AW55" i="1" s="1"/>
  <c r="AT55" i="1" s="1"/>
  <c r="T116" i="2" l="1"/>
  <c r="T115" i="2"/>
  <c r="BK116" i="2"/>
  <c r="J116" i="2"/>
  <c r="J60" i="2" s="1"/>
  <c r="BK90" i="3"/>
  <c r="J90" i="3"/>
  <c r="J60" i="3"/>
  <c r="AX54" i="1"/>
  <c r="BA54" i="1"/>
  <c r="AW54" i="1"/>
  <c r="AK30" i="1"/>
  <c r="AU54" i="1"/>
  <c r="AV54" i="1"/>
  <c r="AK29" i="1"/>
  <c r="J30" i="4"/>
  <c r="AG57" i="1" s="1"/>
  <c r="AN57" i="1" s="1"/>
  <c r="W32" i="1"/>
  <c r="BK115" i="2" l="1"/>
  <c r="J115" i="2"/>
  <c r="J59" i="2"/>
  <c r="BK89" i="3"/>
  <c r="J89" i="3" s="1"/>
  <c r="J30" i="3" s="1"/>
  <c r="AG56" i="1" s="1"/>
  <c r="AN56" i="1" s="1"/>
  <c r="J39" i="4"/>
  <c r="W30" i="1"/>
  <c r="AT54" i="1"/>
  <c r="J59" i="3" l="1"/>
  <c r="J39" i="3"/>
  <c r="J30" i="2"/>
  <c r="AG55" i="1"/>
  <c r="AN55" i="1" s="1"/>
  <c r="J39" i="2" l="1"/>
  <c r="AG54" i="1"/>
  <c r="AK26" i="1"/>
  <c r="AK35" i="1" s="1"/>
  <c r="AN54" i="1" l="1"/>
</calcChain>
</file>

<file path=xl/sharedStrings.xml><?xml version="1.0" encoding="utf-8"?>
<sst xmlns="http://schemas.openxmlformats.org/spreadsheetml/2006/main" count="8972" uniqueCount="1641">
  <si>
    <t>Export Komplet</t>
  </si>
  <si>
    <t>VZ</t>
  </si>
  <si>
    <t>2.0</t>
  </si>
  <si>
    <t>ZAMOK</t>
  </si>
  <si>
    <t>False</t>
  </si>
  <si>
    <t>{b6cfb474-7a54-4fcf-8a28-6c72496f6934}</t>
  </si>
  <si>
    <t>0,1</t>
  </si>
  <si>
    <t>21</t>
  </si>
  <si>
    <t>15</t>
  </si>
  <si>
    <t>REKAPITULACE STAVBY</t>
  </si>
  <si>
    <t>v ---  níže se nacházejí doplnkové a pomocné údaje k sestavám  --- v</t>
  </si>
  <si>
    <t>Návod na vyplnění</t>
  </si>
  <si>
    <t>0,001</t>
  </si>
  <si>
    <t>Kód:</t>
  </si>
  <si>
    <t>HLADIK2001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</si>
  <si>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</si>
  <si>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</si>
  <si>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VYBUDOVÁNÍ BEZBARIÉROVÉHO PŘÍSTUPU V OBJEKTU DOZP</t>
  </si>
  <si>
    <t>KSO:</t>
  </si>
  <si>
    <t/>
  </si>
  <si>
    <t>CC-CZ:</t>
  </si>
  <si>
    <t>Místo:</t>
  </si>
  <si>
    <t>Za Humny 580/15, Trmice</t>
  </si>
  <si>
    <t>Datum:</t>
  </si>
  <si>
    <t>3. 5. 2020</t>
  </si>
  <si>
    <t>Zadavatel:</t>
  </si>
  <si>
    <t>IČ:</t>
  </si>
  <si>
    <t>DOZP Ústí n.L. Čajkovského 82, Ústí n.L.</t>
  </si>
  <si>
    <t>DIČ:</t>
  </si>
  <si>
    <t>Uchazeč:</t>
  </si>
  <si>
    <t>Vyplň údaj</t>
  </si>
  <si>
    <t>Projektant:</t>
  </si>
  <si>
    <t xml:space="preserve">Zefraprojekt, s.r.o. Ústí nad Labem </t>
  </si>
  <si>
    <t>True</t>
  </si>
  <si>
    <t>Zpracovatel:</t>
  </si>
  <si>
    <t>Nina Blavková Děčín</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</si>
  <si>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</si>
  <si>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</si>
  <si>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</si>
  <si>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</si>
  <si>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</si>
  <si>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</si>
  <si>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</si>
  <si>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</si>
  <si>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</si>
  <si>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</si>
  <si>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</si>
  <si>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</si>
  <si>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</si>
  <si>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</si>
  <si>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</si>
  <si>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</si>
  <si>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</si>
  <si>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</si>
  <si>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</si>
  <si>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</si>
  <si>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</si>
  <si>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</si>
  <si>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</si>
  <si>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</si>
  <si>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</si>
  <si>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</si>
  <si>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</si>
  <si>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</si>
  <si>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</si>
  <si>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</si>
  <si>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</si>
  <si>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</si>
  <si>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</si>
  <si>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</si>
  <si>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</si>
  <si>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</si>
  <si>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</si>
  <si>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</si>
  <si>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</si>
  <si>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</si>
  <si>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</si>
  <si>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</si>
  <si>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STAVEBNÍ ČÁST</t>
  </si>
  <si>
    <t>STA</t>
  </si>
  <si>
    <t>{5aefac28-4531-47c3-ad6e-35cb13c792fa}</t>
  </si>
  <si>
    <t>2</t>
  </si>
  <si>
    <t>ELEKTROINSTALACE</t>
  </si>
  <si>
    <t>{ee7c1879-dabf-4cd6-af55-c719bb8a13bc}</t>
  </si>
  <si>
    <t>3</t>
  </si>
  <si>
    <t>VEDLEJŠÍ ROZPOČTOVÉ NÁKLADY</t>
  </si>
  <si>
    <t>VON</t>
  </si>
  <si>
    <t>{42d5fe9b-01c3-49c3-9cf0-1a62ec003652}</t>
  </si>
  <si>
    <t>KRYCÍ LIST SOUPISU PRACÍ</t>
  </si>
  <si>
    <t>Objekt:</t>
  </si>
  <si>
    <t>1 - STAVEBNÍ ČÁST</t>
  </si>
  <si>
    <t>REKAPITULACE ČLENĚNÍ SOUPISU PRACÍ</t>
  </si>
  <si>
    <t>Kód dílu - Popis</t>
  </si>
  <si>
    <t>Cena celkem [CZK]</t>
  </si>
  <si>
    <t>-1</t>
  </si>
  <si>
    <t>HSV - Práce a dodávky HSV</t>
  </si>
  <si>
    <t xml:space="preserve">    1 - Zemní práce</t>
  </si>
  <si>
    <t xml:space="preserve">      12 - Zemní práce - odkopávky a prokopávky</t>
  </si>
  <si>
    <t xml:space="preserve">      13 - Zemní práce - hloubené vykopávky</t>
  </si>
  <si>
    <t xml:space="preserve">      16 - Zemní práce - přemístění výkopku</t>
  </si>
  <si>
    <t xml:space="preserve">      18 - Zemní práce - povrchové úpravy terénu</t>
  </si>
  <si>
    <t xml:space="preserve">    2 - Zakládání</t>
  </si>
  <si>
    <t xml:space="preserve">    3 - Svislé a kompletní konstrukce</t>
  </si>
  <si>
    <t xml:space="preserve">      31 - Zídka, sloupky a zábradlí</t>
  </si>
  <si>
    <t xml:space="preserve">      34 - Stěny a příčky</t>
  </si>
  <si>
    <t xml:space="preserve">      348  - Oplocení</t>
  </si>
  <si>
    <t xml:space="preserve">    4 - Vodorovné konstrukce</t>
  </si>
  <si>
    <t xml:space="preserve">      430 - Rampa</t>
  </si>
  <si>
    <t xml:space="preserve">      431 - Terasa + dlažba pod zdvihací plošinou</t>
  </si>
  <si>
    <t xml:space="preserve">      432 - Dlažba před rampou</t>
  </si>
  <si>
    <t xml:space="preserve">    6 - Úpravy povrchů, podlahy a osazování výplní</t>
  </si>
  <si>
    <t xml:space="preserve">      61 - Úprava povrchů vnitřních</t>
  </si>
  <si>
    <t xml:space="preserve">      62 - Úprava povrchů vnějších - vstup z plošiny</t>
  </si>
  <si>
    <t xml:space="preserve">      621 - Úprava povrchů vnějších - dekorativní stěrka betonového zdiva</t>
  </si>
  <si>
    <t xml:space="preserve">      64 - Osazování výplní otvorů</t>
  </si>
  <si>
    <t xml:space="preserve">    9 - Ostatní konstrukce a práce, bourání</t>
  </si>
  <si>
    <t xml:space="preserve">      94 - Lešení a stavební výtahy</t>
  </si>
  <si>
    <t xml:space="preserve">      961 - Bourání a demontáže konstrukcí - 1.np</t>
  </si>
  <si>
    <t xml:space="preserve">      962 - Bourání a demontáže konstrukcí - venkovní</t>
  </si>
  <si>
    <t xml:space="preserve">    997 - Přesun sutě</t>
  </si>
  <si>
    <t xml:space="preserve">    998 - Přesun hmot</t>
  </si>
  <si>
    <t>PSV - Práce a dodávky PSV</t>
  </si>
  <si>
    <t xml:space="preserve">    730 - Vytápění</t>
  </si>
  <si>
    <t xml:space="preserve">    764 - Konstrukce klempířské</t>
  </si>
  <si>
    <t xml:space="preserve">    766 - Konstrukce truhlářské</t>
  </si>
  <si>
    <t xml:space="preserve">    767 - Konstrukce zámečnické</t>
  </si>
  <si>
    <t xml:space="preserve">    771 - Podlahy z dlaždic - u dveří pro výtah - vnější parapet</t>
  </si>
  <si>
    <t xml:space="preserve">    776 - Podlahy povlakové</t>
  </si>
  <si>
    <t xml:space="preserve">    783 - Dokončovací práce - nátěry</t>
  </si>
  <si>
    <t xml:space="preserve">    784 - Dokončovací práce - malby  </t>
  </si>
  <si>
    <t>33-M - Svislá zdvihací plošina</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</si>
  <si>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</si>
  <si>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</si>
  <si>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</si>
  <si>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</si>
  <si>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</si>
  <si>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</si>
  <si>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</si>
  <si>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</si>
  <si>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</si>
  <si>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</si>
  <si>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</si>
  <si>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</si>
  <si>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</si>
  <si>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</si>
  <si>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HSV</t>
  </si>
  <si>
    <t>Práce a dodávky HSV</t>
  </si>
  <si>
    <t>ROZPOCET</t>
  </si>
  <si>
    <t>Zemní práce</t>
  </si>
  <si>
    <t>12</t>
  </si>
  <si>
    <t>Zemní práce - odkopávky a prokopávky</t>
  </si>
  <si>
    <t>K</t>
  </si>
  <si>
    <t>122211101</t>
  </si>
  <si>
    <t>Odkopávky a prokopávky ručně zapažené i nezapažené v hornině třídy těžitelnosti I skupiny 3</t>
  </si>
  <si>
    <t>m3</t>
  </si>
  <si>
    <t>CS ÚRS 2020 01</t>
  </si>
  <si>
    <t>4</t>
  </si>
  <si>
    <t>1944249265</t>
  </si>
  <si>
    <t>PSC</t>
  </si>
  <si>
    <t xml:space="preserve">Poznámka k souboru cen:_x000D_
1. Ceny lze použít pro jakékoliv množství odkopané zeminy._x000D_
2. V cenách jsou započteny i náklady na přehození výkopku na vzdálenost do 3 m nebo naložení na dopravní prostředek._x000D_
</t>
  </si>
  <si>
    <t>VV</t>
  </si>
  <si>
    <t xml:space="preserve">2,05*3,55*0,2   </t>
  </si>
  <si>
    <t>Mezisoučet   odkopávka pro dlažbu kolem výtahu</t>
  </si>
  <si>
    <t>Součet</t>
  </si>
  <si>
    <t>122251101</t>
  </si>
  <si>
    <t>Odkopávky a prokopávky nezapažené strojně v hornině třídy těžitelnosti I skupiny 3 do 20 m3</t>
  </si>
  <si>
    <t>-2023932422</t>
  </si>
  <si>
    <t xml:space="preserve">Poznámka k souboru cen:_x000D_
1. V cenách jsou započteny i náklady na přehození výkopku na vzdálenost do 3 m nebo naložení na dopravní prostředek._x000D_
</t>
  </si>
  <si>
    <t>(1,7+0,5)/2*2,1*0,2</t>
  </si>
  <si>
    <t>Mezisoučet   odkopávka pro dlažbu před rampou</t>
  </si>
  <si>
    <t>(3,2*3,6+2,0*1,95)*0,2</t>
  </si>
  <si>
    <t>Mezisoučet   odkopávka pro rampu</t>
  </si>
  <si>
    <t>13</t>
  </si>
  <si>
    <t>Zemní práce - hloubené vykopávky</t>
  </si>
  <si>
    <t>132212111</t>
  </si>
  <si>
    <t>Hloubení rýh šířky do 800 mm ručně zapažených i nezapažených, s urovnáním dna do předepsaného profilu a spádu v hornině třídy těžitelnosti I skupiny 3 soudržných</t>
  </si>
  <si>
    <t>-434076342</t>
  </si>
  <si>
    <t xml:space="preserve">Poznámka k souboru cen:_x000D_
1. V cenách jsou započteny i náklady na přehození výkopku na přilehlém terénu na vzdálenost do 3 m od podélné osy rýhy nebo naložení výkopku na dopravní prostředek._x000D_
</t>
  </si>
  <si>
    <t xml:space="preserve">0,35*0,85*0,80  </t>
  </si>
  <si>
    <t>Mezisoučet   pod výtahovou plošinu</t>
  </si>
  <si>
    <t>"DOVYHLOUBENÍ PO VYBOURÁNÍ STÁV.ZÁKLADŮ - BUDE UPŘESNĚNO PŘI REALIZACI"</t>
  </si>
  <si>
    <t>0,25*0,40*(7,5+1,0)</t>
  </si>
  <si>
    <t>0,25*0,40*(1,52+0,4+0,94)</t>
  </si>
  <si>
    <t>Mezisoučet   terasa</t>
  </si>
  <si>
    <t>132251101</t>
  </si>
  <si>
    <t>Hloubení nezapažených rýh šířky do 800 mm strojně s urovnáním dna do předepsaného profilu a spádu v hornině třídy těžitelnosti I skupiny 3 do 20 m3</t>
  </si>
  <si>
    <t>-448256884</t>
  </si>
  <si>
    <t xml:space="preserve">Poznámka k souboru cen:_x000D_
1. V cenách jsou započteny i náklady na přehození výkopku na přilehlém terénu na vzdálenost do 3 m od podélné osy rýhy nebo naložení na dopravní prostředek._x000D_
</t>
  </si>
  <si>
    <t>0,40*0,85*(5,2+2,8+3,2+3,5)   "rampa"</t>
  </si>
  <si>
    <t>16</t>
  </si>
  <si>
    <t>Zemní práce - přemístění výkopku</t>
  </si>
  <si>
    <t>5</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</si>
  <si>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</si>
  <si>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</si>
  <si>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-1763584247</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</si>
  <si>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</si>
  <si>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1,456+3,546+1,374+4,998</t>
  </si>
  <si>
    <t>6</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</si>
  <si>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</si>
  <si>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</si>
  <si>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-1186322258</t>
  </si>
  <si>
    <t>11,374*5</t>
  </si>
  <si>
    <t>7</t>
  </si>
  <si>
    <t>171201231</t>
  </si>
  <si>
    <t>Poplatek za uložení stavebního odpadu na recyklační skládce (skládkovné) zeminy a kamení zatříděného do Katalogu odpadů pod kódem 17 05 04</t>
  </si>
  <si>
    <t>t</t>
  </si>
  <si>
    <t>55679823</t>
  </si>
  <si>
    <t>11,374*1,7</t>
  </si>
  <si>
    <t>18</t>
  </si>
  <si>
    <t>Zemní práce - povrchové úpravy terénu</t>
  </si>
  <si>
    <t>8</t>
  </si>
  <si>
    <t>181111131</t>
  </si>
  <si>
    <t>Plošná úprava terénu v zemině tř. 1 až 4 s urovnáním povrchu bez doplnění ornice souvislé plochy do 500 m2 při nerovnostech terénu přes 150 do 200 mm v rovině nebo na svahu do 1:5</t>
  </si>
  <si>
    <t>m2</t>
  </si>
  <si>
    <t>539977447</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</si>
  <si>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171 15 ...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</si>
  <si>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9</t>
  </si>
  <si>
    <t>181411131</t>
  </si>
  <si>
    <t>Založení trávníku na půdě předem připravené plochy do 1000 m2 výsevem včetně utažení parkového v rovině nebo na svahu do 1:5</t>
  </si>
  <si>
    <t>458115754</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</si>
  <si>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</si>
  <si>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10</t>
  </si>
  <si>
    <t>M</t>
  </si>
  <si>
    <t>00572410</t>
  </si>
  <si>
    <t>osivo směs travní parková</t>
  </si>
  <si>
    <t>kg</t>
  </si>
  <si>
    <t>1989660302</t>
  </si>
  <si>
    <t>20*0,015</t>
  </si>
  <si>
    <t>Zakládání</t>
  </si>
  <si>
    <t>11</t>
  </si>
  <si>
    <t>271572211</t>
  </si>
  <si>
    <t>Podsyp pod základové konstrukce se zhutněním a urovnáním povrchu ze štěrkopísku netříděného</t>
  </si>
  <si>
    <t>1234263663</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</si>
  <si>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</si>
  <si>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0,10*0,40*(7,5+2,52+0,4+0,94)   "terasa"</t>
  </si>
  <si>
    <t>0,10*0,40*(5,2+2,8+3,2+3,5)       "rampa"</t>
  </si>
  <si>
    <t>0,10*0,35*0,85                               "pod výtahovou plošinu"</t>
  </si>
  <si>
    <t>279113155</t>
  </si>
  <si>
    <t>Základové zdi z tvárnic ztraceného bednění včetně výplně z betonu bez zvláštních nároků na vliv prostředí třídy C 25/30, tloušťky zdiva přes 300 do 400 mm</t>
  </si>
  <si>
    <t>923434255</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</si>
  <si>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</si>
  <si>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0,75*(7,5+2,52+0,4+0,94)   "terasa"</t>
  </si>
  <si>
    <t>0,75*(5,2+2,8+3,2+3,5)       "rampa"</t>
  </si>
  <si>
    <t>279113152</t>
  </si>
  <si>
    <t>Základové zdi z tvárnic ztraceného bednění včetně výplně z betonu bez zvláštních nároků na vliv prostředí třídy C 25/30, tloušťky zdiva přes 150 do 200 mm</t>
  </si>
  <si>
    <t>1907304279</t>
  </si>
  <si>
    <t>0,75*(7,5+1,2)</t>
  </si>
  <si>
    <t>0,41*(1,52+0,2+0,4+0,94)</t>
  </si>
  <si>
    <t>0,25*(3,2+0,2+2,8+0,4+1,5)</t>
  </si>
  <si>
    <t>(0,41+0,25)/2*(3,5+3,5)</t>
  </si>
  <si>
    <t>Mezisoučet   rampa</t>
  </si>
  <si>
    <t>14</t>
  </si>
  <si>
    <t>279361821</t>
  </si>
  <si>
    <t>Výztuž základových zdí nosných svislých nebo odkloněných od svislice, rovinných nebo oblých, deskových nebo žebrových, včetně výztuže jejich žeber z betonářské oceli 10 505 (R) nebo BSt 500</t>
  </si>
  <si>
    <t>929717867</t>
  </si>
  <si>
    <t>(7,5+2,52+0,4+0,94)/0,25*1,0*0,000617   "svislá výztuž R10"</t>
  </si>
  <si>
    <t>(7,5+2,52+0,4+0,94)*6*0,000395   "vodorovná výztuž R8"</t>
  </si>
  <si>
    <t>(5,2+2,8+3,2+3,5)/0,25*1,0*0,000617       "svislá výztuž R10"</t>
  </si>
  <si>
    <t>(5,2+2,8+3,2+3,5)*6*0,000395       "vodorovná výztuž R8"</t>
  </si>
  <si>
    <t>Mezisoučet   terasa - základy š. 400 mm</t>
  </si>
  <si>
    <t>(7,5+1,2)/0,25*0,75*0,000617   "svislá výztuž R10"</t>
  </si>
  <si>
    <t>(7,5+1,2)*6*0,000395   "vodorovná výztuž R8"</t>
  </si>
  <si>
    <t>(1,52+0,2+0,4+0,94)/0,25*0,41*0,000617   "svislá výztuž R10"</t>
  </si>
  <si>
    <t>(1,52+0,2+0,4+0,94)*4*0,000395   "vodorovná výztuž R8"</t>
  </si>
  <si>
    <t>Mezisoučet   terasa - základy š. 200 mm</t>
  </si>
  <si>
    <t>(3,2+0,2+2,8+0,4+1,5)/0,25*0,25*0,000617   "svislá výztuž R10"</t>
  </si>
  <si>
    <t>(3,2+0,2+2,8+0,4+1,5)*2*0,000395   "vodorovná výztuž R8"</t>
  </si>
  <si>
    <t>(0,41+0,25)/2*(3,5+3,5)/0,25*0,000617   "svislá výztuž R10"</t>
  </si>
  <si>
    <t>(3,5+3,5)*4*0,000395   "vodorovná výztuž R8"</t>
  </si>
  <si>
    <t>Mezisoučet   rampa - základy š. 200 mm</t>
  </si>
  <si>
    <t>711491272</t>
  </si>
  <si>
    <t>Provedení izolace proti povrchové a podpovrchové tlakové vodě ostatní na ploše svislé S z textilií, vrstva ochranná</t>
  </si>
  <si>
    <t>-1451457185</t>
  </si>
  <si>
    <t xml:space="preserve">Poznámka k souboru cen:_x000D_
1. Cenami -9095 až -9097 lze oceňovat jen tehdy, nepřesáhne-li součet souvislé plochy vodorovné a svislé izolační vrstvy 10 m2._x000D_
2. Cenou -1175 lze oceňovat i připevnění izolace na ploše svislé._x000D_
3. Cenami -1171 až -1273 lze oceňovat i izolace proti zemní vlhkosti._x000D_
4. V ceně -1177 jsou započteny i náklady na navrtání, osazení hmoždinek a zatmelení._x000D_
</t>
  </si>
  <si>
    <t xml:space="preserve">0,75*(7,5+2,52+0,4+0,94) *2   </t>
  </si>
  <si>
    <t>0,75*(7,5+1,2*2)</t>
  </si>
  <si>
    <t>0,41*(1,52*2+0,2+0,4+0,94)</t>
  </si>
  <si>
    <t xml:space="preserve">0,75*(5,2+2,8+3,2+3,5) *2       </t>
  </si>
  <si>
    <t>(0,41+0,25)/2*(3,5+3,5*2)</t>
  </si>
  <si>
    <t>69311068</t>
  </si>
  <si>
    <t>geotextilie netkaná separační, ochranná, filtrační, drenážní PP 300g/m2</t>
  </si>
  <si>
    <t>-1555571012</t>
  </si>
  <si>
    <t>53,883*1,05</t>
  </si>
  <si>
    <t>17</t>
  </si>
  <si>
    <t>274313811</t>
  </si>
  <si>
    <t>Základy z betonu prostého pasy betonu kamenem neprokládaného tř. C 25/30</t>
  </si>
  <si>
    <t>1627787617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</si>
  <si>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</si>
  <si>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0,35*0,85*0,70 *1,035   "betonáž do výkopu"</t>
  </si>
  <si>
    <t>Mezisoučet   pod výtahovovu plošinu</t>
  </si>
  <si>
    <t>Svislé a kompletní konstrukce</t>
  </si>
  <si>
    <t>31</t>
  </si>
  <si>
    <t>Zídka, sloupky a zábradlí</t>
  </si>
  <si>
    <t>311113152</t>
  </si>
  <si>
    <t>Nadzákladové zdi z tvárnic ztraceného bednění hladkých, včetně výplně z betonu třídy C 25/30, tloušťky zdiva přes 150 do 200 mm</t>
  </si>
  <si>
    <t>1745179929</t>
  </si>
  <si>
    <t xml:space="preserve">Poznámka k souboru cen:_x000D_
1. V cenách jsou započteny i náklady na dodání a uložení betonu_x000D_
2. V cenách -3212 až -3234 jsou započteny i náklady na doplňkové - rohové tvárnice._x000D_
3. V cenách nejsou započteny náklady na dodání a uložení betonářské výztuže; tyto se oceňují cenami souboru cen 31* 36- . . Výztuž nadzákladových zdí._x000D_
4. Množství jednotek se určuje v m2 plochy zdiva._x000D_
</t>
  </si>
  <si>
    <t>1,0*(7,5+0,5*6)   "terasa"</t>
  </si>
  <si>
    <t>0,9*0,5*2             "rampa"</t>
  </si>
  <si>
    <t>19</t>
  </si>
  <si>
    <t>311361821</t>
  </si>
  <si>
    <t>Výztuž nadzákladových zdí nosných svislých nebo odkloněných od svislice, rovných nebo oblých z betonářské oceli 10 505 (R) nebo BSt 500</t>
  </si>
  <si>
    <t>2371136</t>
  </si>
  <si>
    <t xml:space="preserve">(7,5+0,5*6)/0,25*1,0*0,000617   "svislá výztuž R10"    </t>
  </si>
  <si>
    <t>(7,5+0,5*6)*8*0,000395   "vodorovná výztuž R8"</t>
  </si>
  <si>
    <t xml:space="preserve">(0,9*0,5*2)/0,25*0,9*0,000617   "svislá výztuž R10"               </t>
  </si>
  <si>
    <t xml:space="preserve">0,5*2*8*0,000395   "vodorovná výztuž R8"           </t>
  </si>
  <si>
    <t>20</t>
  </si>
  <si>
    <t>348272513</t>
  </si>
  <si>
    <t>Ploty z tvárnic betonových plotová stříška lepená mrazuvzdorným lepidlem z tvarovek hladkých nebo štípaných, sedlového tvaru přírodních, tloušťka zdiva 195 mm</t>
  </si>
  <si>
    <t>m</t>
  </si>
  <si>
    <t>-1547768118</t>
  </si>
  <si>
    <t xml:space="preserve">Poznámka k souboru cen:_x000D_
1. Množství jednotek se u:_x000D_
a) plotových zdí určuje v m2 plochy zdiva,_x000D_
b) příplatku za vyztužení sloupku průběžných plotových zdí určuje v m2 plochy zdiva,_x000D_
c) ztužujících věnců průběžných plotových zdí určuje v m délky zdiva,_x000D_
d) plotové stříšky určuje v m délky zdiva,_x000D_
e) plotových sloupků určuje v m výšky jednotlivých sloupků,_x000D_
f) sloupových hlavic určuje v kusech jednotlivých sloupů,_x000D_
g) kovových doplňků plotového zdiva určuje v kusech jednotlivých dílů._x000D_
2. Položky -229. jsou určeny pro ocenění ztužujících sloupků u průběžných plotových zdí, jedná se o tzv. ztracené sloupky._x000D_
3. Položky -23.. jsou určeny pro ocenění ztužujících věnců u průběžných plotových zdí výšky přes 2 m._x000D_
</t>
  </si>
  <si>
    <t>7,5+0,5*6                                        "terasa"</t>
  </si>
  <si>
    <t>0,5*2+3,5+1,5+2,6+1,5+1,5         "rampa"</t>
  </si>
  <si>
    <t>767163121</t>
  </si>
  <si>
    <t>Montáž kompletního kovového zábradlí přímého z dílců v rovině (na rovné ploše) kotveného do betonu</t>
  </si>
  <si>
    <t>1232405260</t>
  </si>
  <si>
    <t xml:space="preserve">Poznámka k souboru cen:_x000D_
1. Ceny nelze použít pro montáž zábradlí svařovaného na místě. Tyto práce se oceňují cenami souboru cen 767 22 - Montáž zábradlí._x000D_
</t>
  </si>
  <si>
    <t>1,2+1,195+1,195+1,2+0,92   "terasa"</t>
  </si>
  <si>
    <t>22</t>
  </si>
  <si>
    <t>5534228.R09</t>
  </si>
  <si>
    <t>zábradlí s vodorovným dělením z TR 40x40x2mm, včetně bočního kotvení a povrchové úpravy pozinkováním</t>
  </si>
  <si>
    <t>32</t>
  </si>
  <si>
    <t>980619903</t>
  </si>
  <si>
    <t>23</t>
  </si>
  <si>
    <t>767163221</t>
  </si>
  <si>
    <t>Montáž kompletního kovového zábradlí přímého z dílců na schodišti kotveného do betonu</t>
  </si>
  <si>
    <t>721847799</t>
  </si>
  <si>
    <t>1,08+0,06+1,08+0,06+1,083+0,06  "pohled 1"</t>
  </si>
  <si>
    <t>0,06+1,496+0,06+1,382                    "pohled 2"</t>
  </si>
  <si>
    <t>1,263+0,06+1,262                              "pohled 3"</t>
  </si>
  <si>
    <t>1,382+0,06+1,145+0,06+1,145+0,06+1,131   "pohled 4"</t>
  </si>
  <si>
    <t>24</t>
  </si>
  <si>
    <t>5534228.R10</t>
  </si>
  <si>
    <t xml:space="preserve">zábradlí s hranatým sloupkem TR 60x60x2mm a vodorovným dělením TR 40x40x2mm a madlem TR 20x20x2mm, včetně bočního kotvení, matic a povrchové úpravy pozinkováním </t>
  </si>
  <si>
    <t>1217855314</t>
  </si>
  <si>
    <t>25</t>
  </si>
  <si>
    <t>767165114</t>
  </si>
  <si>
    <t>Montáž zábradlí rovného madel z trubek nebo tenkostěnných profilů svařováním</t>
  </si>
  <si>
    <t>1252708768</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</si>
  <si>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</si>
  <si>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0,04+1,478  "pohled 1"</t>
  </si>
  <si>
    <t>26</t>
  </si>
  <si>
    <t>5534228.R11</t>
  </si>
  <si>
    <t xml:space="preserve">madlo z TR 40x40x2mm včetně povrchové úpravy pozinkováním </t>
  </si>
  <si>
    <t>-809255946</t>
  </si>
  <si>
    <t>27</t>
  </si>
  <si>
    <t>95396111.R02</t>
  </si>
  <si>
    <t>Kotvy chemickým tmelem M 8 hl 100 mm do betonu, ŽB nebo kamene s vyvrtáním otvoru</t>
  </si>
  <si>
    <t>kus</t>
  </si>
  <si>
    <t>-1473317564</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</si>
  <si>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</si>
  <si>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28</t>
  </si>
  <si>
    <t>953965112</t>
  </si>
  <si>
    <t>Kotvy chemické s vyvrtáním otvoru kotevní šrouby pro chemické kotvy, velikost M 8, délka 150 mm</t>
  </si>
  <si>
    <t>-1231294476</t>
  </si>
  <si>
    <t>34</t>
  </si>
  <si>
    <t>Stěny a příčky</t>
  </si>
  <si>
    <t>29</t>
  </si>
  <si>
    <t>342272235</t>
  </si>
  <si>
    <t>Příčky z pórobetonových tvárnic hladkých na tenké maltové lože objemová hmotnost do 500 kg/m3, tloušťka příčky 125 mm</t>
  </si>
  <si>
    <t>1786593278</t>
  </si>
  <si>
    <t>2,66*(2,48+0,12+1,0)</t>
  </si>
  <si>
    <t>-0,8*1,97</t>
  </si>
  <si>
    <t>Součet   m.č. 105</t>
  </si>
  <si>
    <t>30</t>
  </si>
  <si>
    <t>311272031</t>
  </si>
  <si>
    <t>Zdivo z pórobetonových tvárnic na tenké maltové lože, tl. zdiva 200 mm pevnost tvárnic přes P2 do P4, objemová hmotnost přes 450 do 600 kg/m3 hladkých</t>
  </si>
  <si>
    <t>-1927594755</t>
  </si>
  <si>
    <t>0,50*1,41</t>
  </si>
  <si>
    <t>0,36*1,41</t>
  </si>
  <si>
    <t>342291121</t>
  </si>
  <si>
    <t>Ukotvení příček plochými kotvami, do konstrukce cihelné</t>
  </si>
  <si>
    <t>-1962790921</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</si>
  <si>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Ceny -1141 a -1143 lze použít pro ukotvení příček k podlaze._x000D_
4. Množství jednotek se určuje v m styku příčky s konstrukcí._x000D_
</t>
  </si>
  <si>
    <t>2,66*2    "příčka"</t>
  </si>
  <si>
    <t>1,41*2    "přizdívky po vybouraném oknu"</t>
  </si>
  <si>
    <t>317142432</t>
  </si>
  <si>
    <t>Překlady nenosné z pórobetonu osazené do tenkého maltového lože, výšky do 250 mm, šířky překladu 125 mm, délky překladu přes 1000 do 1250 mm</t>
  </si>
  <si>
    <t>1213398711</t>
  </si>
  <si>
    <t xml:space="preserve">Poznámka k souboru cen:_x000D_
1. V cenách jsou započteny náklady na dodání a uložení překladu, včetně podmazání ložné plochy tenkovrstvou maltou._x000D_
</t>
  </si>
  <si>
    <t xml:space="preserve">348 </t>
  </si>
  <si>
    <t>Oplocení</t>
  </si>
  <si>
    <t>33</t>
  </si>
  <si>
    <t>338171113</t>
  </si>
  <si>
    <t>Montáž sloupků a vzpěr plotových ocelových trubkových nebo profilovaných výšky do 2,00 m se zabetonováním do 0,08 m3 do připravených jamek</t>
  </si>
  <si>
    <t>752162457</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</si>
  <si>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</si>
  <si>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55342263</t>
  </si>
  <si>
    <t>sloupek plotový koncový Pz a komaxitový 2500/48x1,5mm</t>
  </si>
  <si>
    <t>675994823</t>
  </si>
  <si>
    <t>35</t>
  </si>
  <si>
    <t>55342255</t>
  </si>
  <si>
    <t>sloupek plotový průběžný Pz a komaxitový 2500/38x1,5mm</t>
  </si>
  <si>
    <t>-2046876450</t>
  </si>
  <si>
    <t>36</t>
  </si>
  <si>
    <t>348401230</t>
  </si>
  <si>
    <t>Montáž oplocení z pletiva strojového bez napínacích drátů přes 1,6 do 2,0 m</t>
  </si>
  <si>
    <t>2093465379</t>
  </si>
  <si>
    <t xml:space="preserve">Poznámka k souboru cen:_x000D_
1. V cenách nejsou započteny náklady na dodávku pletiva a drátů, tyto se oceňují ve specifikaci._x000D_
</t>
  </si>
  <si>
    <t>3,45+0,55</t>
  </si>
  <si>
    <t>37</t>
  </si>
  <si>
    <t>31327506</t>
  </si>
  <si>
    <t>pletivo drátěné plastifikované se čtvercovými oky 50/2,7 mm v 1800mm</t>
  </si>
  <si>
    <t>-592555963</t>
  </si>
  <si>
    <t>38</t>
  </si>
  <si>
    <t>348401350</t>
  </si>
  <si>
    <t>Montáž oplocení z pletiva rozvinutí, uchycení a napnutí drátu napínacího</t>
  </si>
  <si>
    <t>-759735173</t>
  </si>
  <si>
    <t>4*3</t>
  </si>
  <si>
    <t>39</t>
  </si>
  <si>
    <t>15619100</t>
  </si>
  <si>
    <t>drát poplastovaný kruhový napínací 2,5/3,5mm</t>
  </si>
  <si>
    <t>687033035</t>
  </si>
  <si>
    <t>Vodorovné konstrukce</t>
  </si>
  <si>
    <t>430</t>
  </si>
  <si>
    <t>Rampa</t>
  </si>
  <si>
    <t>40</t>
  </si>
  <si>
    <t>171152501</t>
  </si>
  <si>
    <t>Zhutnění podloží pod násypy z rostlé horniny třídy těžitelnosti I a II, skupiny 1 až 4 z hornin soudružných a nesoudržných</t>
  </si>
  <si>
    <t>483716913</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</si>
  <si>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Množství jednotek se určí v m2 půdorysné plochy zhutněného podloží._x000D_
</t>
  </si>
  <si>
    <t>1,5*(1,5+3,2+3,5)</t>
  </si>
  <si>
    <t>41</t>
  </si>
  <si>
    <t>635111242</t>
  </si>
  <si>
    <t>Násyp ze štěrkopísku, písku nebo kameniva pod podlahy se zhutněním z kameniva hrubého 16-32</t>
  </si>
  <si>
    <t>-1658030035</t>
  </si>
  <si>
    <t xml:space="preserve">Poznámka k souboru cen:_x000D_
1. Ceny jsou určeny pro násyp vodorovný nebo ve spádu pod podlahy, mazaniny, dlažby a pro násypy na plochých střechách._x000D_
</t>
  </si>
  <si>
    <t>(3,5*0,30)/2*1,5</t>
  </si>
  <si>
    <t>42</t>
  </si>
  <si>
    <t>564831111</t>
  </si>
  <si>
    <t>Podklad ze štěrkodrti ŠD s rozprostřením a zhutněním, po zhutnění tl. 100 mm</t>
  </si>
  <si>
    <t>-1065304625</t>
  </si>
  <si>
    <t>43</t>
  </si>
  <si>
    <t>451577777</t>
  </si>
  <si>
    <t>Podklad nebo lože pod dlažbu (přídlažbu) v ploše vodorovné nebo ve sklonu do 1:5, tloušťky od 30 do 100 mm z kameniva těženého</t>
  </si>
  <si>
    <t>-321750579</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</si>
  <si>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</si>
  <si>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44</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</si>
  <si>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</si>
  <si>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</si>
  <si>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-757253091</t>
  </si>
  <si>
    <t xml:space="preserve">Poznámka k souboru cen:_x000D_
1. V cenách jsou započteny i náklady na dodání hmot pro lože a na dodání materiálu pro výplň spár._x000D_
2. V cenách nejsou započteny náklady na dodání dlaždic, které se oceňují ve specifikaci; ztratné lze dohodnout u plochy_x000D_
a) do 100 m2 ve výši 3 %,_x000D_
b) přes 100 do 300 m2 ve výši 2 %,_x000D_
c) přes 300 m2 ve výši 1 %._x000D_
3. Část lože přesahující tloušťku 30 mm se oceňuje cenami souboru cen 451 . . -9 . Příplatek za každých dalších 10 mm tloušťky podkladu nebo lože._x000D_
</t>
  </si>
  <si>
    <t>45</t>
  </si>
  <si>
    <t>59245620</t>
  </si>
  <si>
    <t>dlažba desková betonová 500x500x60mm přírodní</t>
  </si>
  <si>
    <t>561983443</t>
  </si>
  <si>
    <t>12,3*1,1</t>
  </si>
  <si>
    <t>431</t>
  </si>
  <si>
    <t>Terasa + dlažba pod zdvihací plošinou</t>
  </si>
  <si>
    <t>46</t>
  </si>
  <si>
    <t>-213957830</t>
  </si>
  <si>
    <t>2,92*7,25</t>
  </si>
  <si>
    <t>2,05*3,55</t>
  </si>
  <si>
    <t>Mezisoučet   pod zdvihací plošinou</t>
  </si>
  <si>
    <t>47</t>
  </si>
  <si>
    <t>-1825900846</t>
  </si>
  <si>
    <t>48</t>
  </si>
  <si>
    <t>772815035</t>
  </si>
  <si>
    <t>49</t>
  </si>
  <si>
    <t>1227162454</t>
  </si>
  <si>
    <t>0,20*(0,92+1,5+1,2*2+1,195*2)</t>
  </si>
  <si>
    <t>50</t>
  </si>
  <si>
    <t>-112397826</t>
  </si>
  <si>
    <t>29,89*1,1</t>
  </si>
  <si>
    <t>51</t>
  </si>
  <si>
    <t>916331112</t>
  </si>
  <si>
    <t>Osazení zahradního obrubníku betonového s ložem tl. od 50 do 100 mm z betonu prostého tř. C 12/15 s boční opěrou z betonu prostého tř. C 12/15</t>
  </si>
  <si>
    <t>1947612127</t>
  </si>
  <si>
    <t xml:space="preserve">Poznámka k souboru cen:_x000D_
1. V cenách jsou započteny i náklady na zalití a zatření spár cementovou maltou._x000D_
2. V cenách nejsou započteny náklady na dodání obrubníků; tyto se oceňují ve specifikaci._x000D_
3. Část lože přesahující tloušťku 100 mm lze ocenit cenou 916 99-1121 Lože pod obrubníky, krajníky nebo obruby z dlažebních kostek, katalogu 822-1._x000D_
</t>
  </si>
  <si>
    <t>2,05+3,55+0,59</t>
  </si>
  <si>
    <t>52</t>
  </si>
  <si>
    <t>59217001</t>
  </si>
  <si>
    <t>obrubník betonový zahradní 1000x50x250mm</t>
  </si>
  <si>
    <t>2011949560</t>
  </si>
  <si>
    <t>53</t>
  </si>
  <si>
    <t>916991121</t>
  </si>
  <si>
    <t>Lože pod obrubníky, krajníky nebo obruby z dlažebních kostek z betonu prostého tř. C 16/20</t>
  </si>
  <si>
    <t>-1807134321</t>
  </si>
  <si>
    <t>(2,05+3,55+0,59)*0,20*0,25</t>
  </si>
  <si>
    <t>432</t>
  </si>
  <si>
    <t>Dlažba před rampou</t>
  </si>
  <si>
    <t>54</t>
  </si>
  <si>
    <t>747794114</t>
  </si>
  <si>
    <t>(0,4+1,6)/2*2,1</t>
  </si>
  <si>
    <t>55</t>
  </si>
  <si>
    <t>564851111</t>
  </si>
  <si>
    <t>Podklad ze štěrkodrti ŠD s rozprostřením a zhutněním, po zhutnění tl. 150 mm</t>
  </si>
  <si>
    <t>-226216765</t>
  </si>
  <si>
    <t>56</t>
  </si>
  <si>
    <t>-1646746977</t>
  </si>
  <si>
    <t>57</t>
  </si>
  <si>
    <t>1775943022</t>
  </si>
  <si>
    <t>58</t>
  </si>
  <si>
    <t>596811120</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</si>
  <si>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</si>
  <si>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797903371</t>
  </si>
  <si>
    <t>59</t>
  </si>
  <si>
    <t>59245021</t>
  </si>
  <si>
    <t>dlažba tvar čtverec betonová 200x200x60mm přírodní</t>
  </si>
  <si>
    <t>1415165149</t>
  </si>
  <si>
    <t>Úpravy povrchů, podlahy a osazování výplní</t>
  </si>
  <si>
    <t>61</t>
  </si>
  <si>
    <t>Úprava povrchů vnitřních</t>
  </si>
  <si>
    <t>60</t>
  </si>
  <si>
    <t>612315421</t>
  </si>
  <si>
    <t>Oprava vápenné omítky vnitřních ploch štukové dvouvrstvé, tloušťky do 20 mm a tloušťky štuku do 3 mm stěn, v rozsahu opravované plochy do 10%</t>
  </si>
  <si>
    <t>644114062</t>
  </si>
  <si>
    <t xml:space="preserve">Poznámka k souboru cen:_x000D_
1. Pro ocenění opravy omítek plochy do 4 m2 se použijí ceny souboru cen 61. 31-52.. Vápenná omítka jednotlivých malých ploch._x000D_
</t>
  </si>
  <si>
    <t>2,66*(2,955+4,57+4,08+1,965)</t>
  </si>
  <si>
    <t>-2,06*1,41</t>
  </si>
  <si>
    <t>(2,06+1,41*2)*0,10</t>
  </si>
  <si>
    <t>Mezisoučet   m.č. 105 - stávající stěny</t>
  </si>
  <si>
    <t>2,66*(0,91+1,46+1,91+0,35+0,9+0,45)</t>
  </si>
  <si>
    <t>-(1,46*1,41+0,9*1,98*2)</t>
  </si>
  <si>
    <t>(1,46+1,41*2)*0,10</t>
  </si>
  <si>
    <t>Mezisoučet   místnost před výtahen a stěna v m.č. 106 - stávající stěny</t>
  </si>
  <si>
    <t>612325302</t>
  </si>
  <si>
    <t>Vápenocementová omítka ostění nebo nadpraží štuková</t>
  </si>
  <si>
    <t>-1802538726</t>
  </si>
  <si>
    <t xml:space="preserve">Poznámka k souboru cen:_x000D_
1. Ceny lze použít jen pro ocenění samostatně upravovaného ostění a nadpraží ( např. při dodatečné výměně oken nebo zárubní ) v šířce do 300 mm okolo upravovaného otvoru._x000D_
</t>
  </si>
  <si>
    <t>(0,9+1,98*2)*0,23   "nový otvor v m.č. 106"</t>
  </si>
  <si>
    <t>62</t>
  </si>
  <si>
    <t>612325301</t>
  </si>
  <si>
    <t>Vápenocementová omítka ostění nebo nadpraží hladká</t>
  </si>
  <si>
    <t>-311082187</t>
  </si>
  <si>
    <t>0,10*0,99*2    "po vybourání parapetu okna - ostění"</t>
  </si>
  <si>
    <t>63</t>
  </si>
  <si>
    <t>612142001</t>
  </si>
  <si>
    <t>Potažení vnitřních ploch pletivem v ploše nebo pruzích, na plném podkladu sklovláknitým vtlačením do tmelu stěn</t>
  </si>
  <si>
    <t>1270931350</t>
  </si>
  <si>
    <t xml:space="preserve">Poznámka k souboru cen:_x000D_
1. V cenách -2001 jsou započteny i náklady na tmel._x000D_
</t>
  </si>
  <si>
    <t>2,66*(2,48+0,125*2+1,0*2+2,48)</t>
  </si>
  <si>
    <t>-0,8*1,97*2</t>
  </si>
  <si>
    <t>Mezisoučet   nová příčka m.č. 105 a 106</t>
  </si>
  <si>
    <t>2,66*(1,91+1,0)</t>
  </si>
  <si>
    <t>-1,2*2,4</t>
  </si>
  <si>
    <t>(1,2+2,4*2)*0,1</t>
  </si>
  <si>
    <t>Mezisoučet   stávající stěna s novými vchodovýmu dveřmi m.č. 106</t>
  </si>
  <si>
    <t>64</t>
  </si>
  <si>
    <t>612131121</t>
  </si>
  <si>
    <t>Podkladní a spojovací vrstva vnitřních omítaných ploch penetrace akrylát-silikonová nanášená ručně stěn</t>
  </si>
  <si>
    <t>-364832967</t>
  </si>
  <si>
    <t>Mezisoučet   nová příčka</t>
  </si>
  <si>
    <t>Mezisoučet   stávající stěna s novými vchodovýmu dveřmi</t>
  </si>
  <si>
    <t>65</t>
  </si>
  <si>
    <t>612311131</t>
  </si>
  <si>
    <t>Potažení vnitřních ploch štukem tloušťky do 3 mm svislých konstrukcí stěn</t>
  </si>
  <si>
    <t>-1629234017</t>
  </si>
  <si>
    <t>66</t>
  </si>
  <si>
    <t>953942121</t>
  </si>
  <si>
    <t>Osazování drobných kovových předmětů se zalitím maltou cementovou, do vysekaných kapes nebo připravených otvorů ochranných úhelníků</t>
  </si>
  <si>
    <t>1655046443</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</si>
  <si>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</si>
  <si>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67</t>
  </si>
  <si>
    <t>13530831.R06</t>
  </si>
  <si>
    <t>ochrana rohů kovový L profil 50x50mm v. 1500mm barva bílá - ozn. Z/1</t>
  </si>
  <si>
    <t>1286279350</t>
  </si>
  <si>
    <t>Úprava povrchů vnějších - vstup z plošiny</t>
  </si>
  <si>
    <t>68</t>
  </si>
  <si>
    <t>623131121</t>
  </si>
  <si>
    <t>Podkladní a spojovací vrstva vnějších omítaných ploch penetrace akrylát-silikonová nanášená ručně pilířů nebo sloupů</t>
  </si>
  <si>
    <t>1070428578</t>
  </si>
  <si>
    <t>0,45*1,44</t>
  </si>
  <si>
    <t>0,35*1,44</t>
  </si>
  <si>
    <t>Součet   pod zateplení</t>
  </si>
  <si>
    <t>69</t>
  </si>
  <si>
    <t>622211011</t>
  </si>
  <si>
    <t>Montáž kontaktního zateplení lepením a mechanickým kotvením z polystyrenových desek nebo z kombinovaných desek na vnější stěny, tloušťky desek přes 40 do 80 mm</t>
  </si>
  <si>
    <t>820790036</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</si>
  <si>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</si>
  <si>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 xml:space="preserve">Součet   </t>
  </si>
  <si>
    <t>70</t>
  </si>
  <si>
    <t>622251101</t>
  </si>
  <si>
    <t>Montáž kontaktního zateplení lepením a mechanickým kotvením Příplatek k cenám za zápustnou montáž kotev s použitím tepelněizolačních zátek na vnější stěny z polystyrenu</t>
  </si>
  <si>
    <t>-1186461131</t>
  </si>
  <si>
    <t>71</t>
  </si>
  <si>
    <t>28375800</t>
  </si>
  <si>
    <t>deska EPS 70 fasádní λ=0,039 tl 70mm</t>
  </si>
  <si>
    <t>1349113213</t>
  </si>
  <si>
    <t>1,152*1,05</t>
  </si>
  <si>
    <t>72</t>
  </si>
  <si>
    <t>622252002</t>
  </si>
  <si>
    <t>Montáž profilů kontaktního zateplení ostatních stěnových, dilatačních apod. lepených do tmelu</t>
  </si>
  <si>
    <t>-1249614371</t>
  </si>
  <si>
    <t xml:space="preserve">Poznámka k souboru cen:_x000D_
1. V cenách jsou započteny náklady na osazení lišt._x000D_
2. V cenách nejsou započteny náklady dodávku lišt; tyto se ocení ve specifikaci. Ztratné lze stanovit ve výši 5%._x000D_
</t>
  </si>
  <si>
    <t>1,2+2,4*2</t>
  </si>
  <si>
    <t>73</t>
  </si>
  <si>
    <t>63127466</t>
  </si>
  <si>
    <t>profil rohový Al 23x23mm s výztužnou tkaninou š 100mm pro ETICS</t>
  </si>
  <si>
    <t>-1542997760</t>
  </si>
  <si>
    <t>6,000*1,05</t>
  </si>
  <si>
    <t>74</t>
  </si>
  <si>
    <t>-1970352333</t>
  </si>
  <si>
    <t>75</t>
  </si>
  <si>
    <t>28342205</t>
  </si>
  <si>
    <t>profil začišťovací PVC 6mm s výztužnou tkaninou pro ostění ETICS</t>
  </si>
  <si>
    <t>-2138949559</t>
  </si>
  <si>
    <t>76</t>
  </si>
  <si>
    <t>-340264623</t>
  </si>
  <si>
    <t>77</t>
  </si>
  <si>
    <t>59051510</t>
  </si>
  <si>
    <t>profil začišťovací s okapnicí PVC s výztužnou tkaninou pro nadpraží ETICS</t>
  </si>
  <si>
    <t>-51482441</t>
  </si>
  <si>
    <t>1,200*1,05</t>
  </si>
  <si>
    <t>78</t>
  </si>
  <si>
    <t>1377207857</t>
  </si>
  <si>
    <t>(1,2+2,4*2)*0,20</t>
  </si>
  <si>
    <t>79</t>
  </si>
  <si>
    <t>623142001</t>
  </si>
  <si>
    <t>Potažení vnějších ploch pletivem v ploše nebo pruzích, na plném podkladu sklovláknitým vtlačením do tmelu pilířů nebo sloupů</t>
  </si>
  <si>
    <t>1501437882</t>
  </si>
  <si>
    <t>(1,2+2,4*2)*0,20   "ostění"</t>
  </si>
  <si>
    <t>80</t>
  </si>
  <si>
    <t>623521011</t>
  </si>
  <si>
    <t>Omítka tenkovrstvá silikátová vnějších ploch probarvená, včetně penetrace podkladu zrnitá, tloušťky 1,5 mm pilířů nebo sloupů</t>
  </si>
  <si>
    <t>1968768382</t>
  </si>
  <si>
    <t>81</t>
  </si>
  <si>
    <t>622525104</t>
  </si>
  <si>
    <t>Omítka tenkovrstvá jednotlivých malých ploch silikátová, akrylátová, silikonová nebo silikonsilikátová stěn, plochy jednotlivě přes 0,5 do 1,0 m2</t>
  </si>
  <si>
    <t>-1882205828</t>
  </si>
  <si>
    <t>82</t>
  </si>
  <si>
    <t>629999011</t>
  </si>
  <si>
    <t>Příplatky k cenám úprav vnějších povrchů za zvýšenou pracnost při provádění styku dvou struktur na fasádě</t>
  </si>
  <si>
    <t>-1178953615</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</si>
  <si>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</si>
  <si>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2*2+2,4*2</t>
  </si>
  <si>
    <t>83</t>
  </si>
  <si>
    <t>632450123</t>
  </si>
  <si>
    <t>Potěr cementový vyrovnávací ze suchých směsí v pásu o průměrné (střední) tl. přes 30 do 40 mm</t>
  </si>
  <si>
    <t>-130129312</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</si>
  <si>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</si>
  <si>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0,10*1,2</t>
  </si>
  <si>
    <t>84</t>
  </si>
  <si>
    <t>629991011</t>
  </si>
  <si>
    <t>Zakrytí vnějších ploch před znečištěním včetně pozdějšího odkrytí výplní otvorů a svislých ploch fólií přilepenou lepící páskou</t>
  </si>
  <si>
    <t>-309454458</t>
  </si>
  <si>
    <t xml:space="preserve">Poznámka k souboru cen:_x000D_
1. V ceně -1012 nejsou započteny náklady na dodávku a montáž začišťovací lišty; tyto se oceňují cenou 622 14-3004 této části katalogu a materiálem ve specifikaci._x000D_
</t>
  </si>
  <si>
    <t>1,2*2,4</t>
  </si>
  <si>
    <t>621</t>
  </si>
  <si>
    <t>Úprava povrchů vnějších - dekorativní stěrka betonového zdiva</t>
  </si>
  <si>
    <t>85</t>
  </si>
  <si>
    <t>985131111</t>
  </si>
  <si>
    <t>Očištění ploch stěn, rubu kleneb a podlah tlakovou vodou</t>
  </si>
  <si>
    <t>-511041506</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</si>
  <si>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</si>
  <si>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(0,41+0,75)/2*5,946   "stávající stěna betonové zídky"</t>
  </si>
  <si>
    <t>0,35*5,946                   "hlava stávající stěny betonové zídky"</t>
  </si>
  <si>
    <t>86</t>
  </si>
  <si>
    <t>985131311</t>
  </si>
  <si>
    <t>Očištění ploch stěn, rubu kleneb a podlah ruční dočištění ocelovými kartáči</t>
  </si>
  <si>
    <t>-18904061</t>
  </si>
  <si>
    <t>87</t>
  </si>
  <si>
    <t>622131121</t>
  </si>
  <si>
    <t>Podkladní a spojovací vrstva vnějších omítaných ploch penetrace akrylát-silikonová nanášená ručně stěn</t>
  </si>
  <si>
    <t>1826428902</t>
  </si>
  <si>
    <t>1,72*(0,20+7,50)</t>
  </si>
  <si>
    <t>1,00*(7,50+0,20)</t>
  </si>
  <si>
    <t>0,72*(0,40+1,00)</t>
  </si>
  <si>
    <t>0,41*(0,40+0,94)</t>
  </si>
  <si>
    <t>0,44*(3,6+1,7*2)</t>
  </si>
  <si>
    <t>(0,44+0,60)/2*(3,5+2,0+1,5)</t>
  </si>
  <si>
    <t>Mezisoučet   nové zdi ze ztraceného bednění</t>
  </si>
  <si>
    <t xml:space="preserve">(0,41+0,75)/2*5,946    </t>
  </si>
  <si>
    <t>Mezisoučet   stávající stěna betonové zídky</t>
  </si>
  <si>
    <t>88</t>
  </si>
  <si>
    <t>622142001</t>
  </si>
  <si>
    <t>Potažení vnějších ploch pletivem v ploše nebo pruzích, na plném podkladu sklovláknitým vtlačením do tmelu stěn</t>
  </si>
  <si>
    <t>1679259315</t>
  </si>
  <si>
    <t>89</t>
  </si>
  <si>
    <t>-1497397580</t>
  </si>
  <si>
    <t>1,00*(0,20*2+0,50*2)*5</t>
  </si>
  <si>
    <t>1,00*(0,20+0,50*2)</t>
  </si>
  <si>
    <t>0,90*(0,20*2+0,50*2)*2</t>
  </si>
  <si>
    <t>Mezisoučet   nové pilířky ze ztraceného bednění</t>
  </si>
  <si>
    <t>90</t>
  </si>
  <si>
    <t>1723876857</t>
  </si>
  <si>
    <t>91</t>
  </si>
  <si>
    <t>622511111</t>
  </si>
  <si>
    <t>Omítka tenkovrstvá akrylátová vnějších ploch probarvená, včetně penetrace podkladu mozaiková střednězrnná stěn</t>
  </si>
  <si>
    <t>1912606209</t>
  </si>
  <si>
    <t>92</t>
  </si>
  <si>
    <t>623511111</t>
  </si>
  <si>
    <t>Omítka tenkovrstvá akrylátová vnějších ploch probarvená, včetně penetrace podkladu mozaiková střednězrnná pilířů nebo sloupů</t>
  </si>
  <si>
    <t>-8080467</t>
  </si>
  <si>
    <t>Osazování výplní otvorů</t>
  </si>
  <si>
    <t>93</t>
  </si>
  <si>
    <t>642945111</t>
  </si>
  <si>
    <t>Osazování ocelových zárubní protipožárních nebo protiplynových dveří do vynechaného otvoru, s obetonováním, dveří jednokřídlových do 2,5 m2</t>
  </si>
  <si>
    <t>-806432309</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</si>
  <si>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</si>
  <si>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94</t>
  </si>
  <si>
    <t>5533137.R01</t>
  </si>
  <si>
    <t>zárubeň ocelová pro běžné zdění a pórobeton 125 levá/pravá 800 protipožární</t>
  </si>
  <si>
    <t>-204732828</t>
  </si>
  <si>
    <t>Ostatní konstrukce a práce, bourání</t>
  </si>
  <si>
    <t>Lešení a stavební výtahy</t>
  </si>
  <si>
    <t>95</t>
  </si>
  <si>
    <t>949121114</t>
  </si>
  <si>
    <t>Montáž lešení lehkého kozového dílcového o výšce lešeňové podlahy přes 2,5 do 3,5 m</t>
  </si>
  <si>
    <t>sada</t>
  </si>
  <si>
    <t>-2122902342</t>
  </si>
  <si>
    <t xml:space="preserve">Poznámka k souboru cen:_x000D_
1. Množství měrných jednotek se určuje v počtu sad lešení (2 kozy a dřevěná podlaha)._x000D_
2. V cenách nájmu jsou započteny i náklady na manipulaci s lešením._x000D_
</t>
  </si>
  <si>
    <t>96</t>
  </si>
  <si>
    <t>949121214</t>
  </si>
  <si>
    <t>Montáž lešení lehkého kozového dílcového Příplatek za první a každý další den použití lešení k ceně -1114</t>
  </si>
  <si>
    <t>-2128264700</t>
  </si>
  <si>
    <t>2*60   "cca 2 měsíce"</t>
  </si>
  <si>
    <t>97</t>
  </si>
  <si>
    <t>949121814</t>
  </si>
  <si>
    <t>Demontáž lešení lehkého kozového dílcového o výšce lešeňové podlahy přes 2,5 do 3,5 m</t>
  </si>
  <si>
    <t>-2003683448</t>
  </si>
  <si>
    <t xml:space="preserve">Poznámka k souboru cen:_x000D_
1. Množství měrných jednotek se určuje v počtu sad lešení (2 kozy a dřevěná podlaha)._x000D_
</t>
  </si>
  <si>
    <t>98</t>
  </si>
  <si>
    <t>949121111</t>
  </si>
  <si>
    <t>Montáž lešení lehkého kozového dílcového o výšce lešeňové podlahy do 1,2 m</t>
  </si>
  <si>
    <t>-883639339</t>
  </si>
  <si>
    <t>99</t>
  </si>
  <si>
    <t>949121211</t>
  </si>
  <si>
    <t>Montáž lešení lehkého kozového dílcového Příplatek za první a každý další den použití lešení k ceně -1111</t>
  </si>
  <si>
    <t>862657169</t>
  </si>
  <si>
    <t>1*60   "cca 2 měsíce"</t>
  </si>
  <si>
    <t>100</t>
  </si>
  <si>
    <t>949121811</t>
  </si>
  <si>
    <t>Demontáž lešení lehkého kozového dílcového o výšce lešeňové podlahy do 1,2 m</t>
  </si>
  <si>
    <t>736675173</t>
  </si>
  <si>
    <t>961</t>
  </si>
  <si>
    <t>Bourání a demontáže konstrukcí - 1.np</t>
  </si>
  <si>
    <t>101</t>
  </si>
  <si>
    <t>776201811</t>
  </si>
  <si>
    <t>Demontáž povlakových podlahovin lepených ručně bez podložky</t>
  </si>
  <si>
    <t>-954009575</t>
  </si>
  <si>
    <t>23,40   "m.č. 105"</t>
  </si>
  <si>
    <t>102</t>
  </si>
  <si>
    <t>776991821</t>
  </si>
  <si>
    <t>Ostatní práce odstranění lepidla ručně z podlah</t>
  </si>
  <si>
    <t>-107690204</t>
  </si>
  <si>
    <t>103</t>
  </si>
  <si>
    <t>766441821</t>
  </si>
  <si>
    <t>Demontáž parapetních desek dřevěných nebo plastových šířky do 300 mm délky přes 1 m</t>
  </si>
  <si>
    <t>1768358620</t>
  </si>
  <si>
    <t>1   "m.č. 105"</t>
  </si>
  <si>
    <t>104</t>
  </si>
  <si>
    <t>764002851</t>
  </si>
  <si>
    <t>Demontáž klempířských konstrukcí oplechování parapetů do suti</t>
  </si>
  <si>
    <t>2047708571</t>
  </si>
  <si>
    <t>105</t>
  </si>
  <si>
    <t>968062376</t>
  </si>
  <si>
    <t>Vybourání dřevěných rámů oken s křídly, dveřních zárubní, vrat, stěn, ostění nebo obkladů rámů oken s křídly zdvojených, plochy do 4 m2</t>
  </si>
  <si>
    <t>1840432221</t>
  </si>
  <si>
    <t xml:space="preserve">Poznámka k souboru cen:_x000D_
1. V cenách -2244 až -2747 jsou započteny i náklady na vyvěšení křídel._x000D_
</t>
  </si>
  <si>
    <t>2,06*1,41   "m.č. 105"</t>
  </si>
  <si>
    <t>106</t>
  </si>
  <si>
    <t>968062455</t>
  </si>
  <si>
    <t>Vybourání dřevěných rámů oken s křídly, dveřních zárubní, vrat, stěn, ostění nebo obkladů dveřních zárubní, plochy do 2 m2</t>
  </si>
  <si>
    <t>465479254</t>
  </si>
  <si>
    <t>0,8*1,95   "m.č. 105"</t>
  </si>
  <si>
    <t>107</t>
  </si>
  <si>
    <t>971033641</t>
  </si>
  <si>
    <t>Vybourání otvorů ve zdivu základovém nebo nadzákladovém z cihel, tvárnic, příčkovek z cihel pálených na maltu vápennou nebo vápenocementovou plochy do 4 m2, tl. do 300 mm</t>
  </si>
  <si>
    <t>-1794438752</t>
  </si>
  <si>
    <t>1,2*0,99*0,30  "ubourání parapetu"</t>
  </si>
  <si>
    <t>108</t>
  </si>
  <si>
    <t>967031132</t>
  </si>
  <si>
    <t>Přisekání (špicování) plošné nebo rovných ostění zdiva z cihel pálených rovných ostění, bez odstupu, po hrubém vybourání otvorů, na maltu vápennou nebo vápenocementovou</t>
  </si>
  <si>
    <t>857434660</t>
  </si>
  <si>
    <t>0,3*0,99*2   "ubourání parapetu"</t>
  </si>
  <si>
    <t>109</t>
  </si>
  <si>
    <t>967031732</t>
  </si>
  <si>
    <t>Přisekání (špicování) plošné nebo rovných ostění zdiva z cihel pálených plošné, na maltu vápennou nebo vápenocementovou, tl. na maltu vápennou nebo vápenocementovou, tl. do 100 mm</t>
  </si>
  <si>
    <t>-648186018</t>
  </si>
  <si>
    <t>(1,95*2)*0,10  "po vybourání zárubní - rozšíření otvoru"</t>
  </si>
  <si>
    <t>962</t>
  </si>
  <si>
    <t>Bourání a demontáže konstrukcí - venkovní</t>
  </si>
  <si>
    <t>110</t>
  </si>
  <si>
    <t>-991252837</t>
  </si>
  <si>
    <t>1,25+0,95   "zídky"</t>
  </si>
  <si>
    <t>1,55             "okno"</t>
  </si>
  <si>
    <t>111</t>
  </si>
  <si>
    <t>967031733</t>
  </si>
  <si>
    <t>Přisekání (špicování) plošné nebo rovných ostění zdiva z cihel pálených plošné, na maltu vápennou nebo vápenocementovou, tl. na maltu vápennou nebo vápenocementovou, tl. do 150 mm</t>
  </si>
  <si>
    <t>1724375387</t>
  </si>
  <si>
    <t>0,5*3,55</t>
  </si>
  <si>
    <t>-0,15*1,55</t>
  </si>
  <si>
    <t>Součet   soklová zídka</t>
  </si>
  <si>
    <t>112</t>
  </si>
  <si>
    <t>113204111</t>
  </si>
  <si>
    <t>Vytrhání obrub s vybouráním lože, s přemístěním hmot na skládku na vzdálenost do 3 m nebo s naložením na dopravní prostředek záhonových</t>
  </si>
  <si>
    <t>1165551334</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</si>
  <si>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</si>
  <si>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3,55+0,35                "okapový chodníček"</t>
  </si>
  <si>
    <t>2,5+5,9+3,05+7,0   "kolem dlažby - terasa"</t>
  </si>
  <si>
    <t>0,5+3,0                    "u nového vstupu na rampu"</t>
  </si>
  <si>
    <t>113</t>
  </si>
  <si>
    <t>113107122</t>
  </si>
  <si>
    <t>Odstranění podkladů nebo krytů ručně s přemístěním hmot na skládku na vzdálenost do 3 m nebo s naložením na dopravní prostředek z kameniva hrubého drceného, o tl. vrstvy přes 100 do 200 mm</t>
  </si>
  <si>
    <t>-1736863928</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</si>
  <si>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</si>
  <si>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3,55*0,35   "okapový chodníček"</t>
  </si>
  <si>
    <t>114</t>
  </si>
  <si>
    <t>966072810</t>
  </si>
  <si>
    <t>Rozebrání oplocení z dílců rámových na ocelové sloupky, výšky do 1 m</t>
  </si>
  <si>
    <t>-834152416</t>
  </si>
  <si>
    <t xml:space="preserve">Poznámka k souboru cen:_x000D_
1. V cenách jsou započteny i náklady na odklizení materiálu na vzdálenost do 20 m nebo naložení na dopravní prostředek._x000D_
2. V cenách nejsou započteny náklady na demontáž sloupků._x000D_
</t>
  </si>
  <si>
    <t>5,946+3,05+7,0</t>
  </si>
  <si>
    <t>115</t>
  </si>
  <si>
    <t>966003818</t>
  </si>
  <si>
    <t>Rozebrání dřevěného oplocení se sloupky osové vzdálenosti do 4,00 m, výšky do 2,50 m, osazených do hloubky 1,00 m s příčníky a ocelovými sloupky z prken a latí</t>
  </si>
  <si>
    <t>-671635427</t>
  </si>
  <si>
    <t xml:space="preserve">Poznámka k souboru cen:_x000D_
1. V cenách jsou započteny i náklady na odklizení materiálu na vzdálenost do 20 m nebo naložení na dopravní prostředek._x000D_
</t>
  </si>
  <si>
    <t>3,5   "část oplocení"</t>
  </si>
  <si>
    <t>116</t>
  </si>
  <si>
    <t>966071721</t>
  </si>
  <si>
    <t>Bourání plotových sloupků a vzpěr ocelových trubkových nebo profilovaných výšky do 2,50 m odřezáním</t>
  </si>
  <si>
    <t>260189716</t>
  </si>
  <si>
    <t>5   "u oplocení kovového"</t>
  </si>
  <si>
    <t>117</t>
  </si>
  <si>
    <t>966071711</t>
  </si>
  <si>
    <t>Bourání plotových sloupků a vzpěr ocelových trubkových nebo profilovaných výšky do 2,50 m zabetonovaných</t>
  </si>
  <si>
    <t>706619113</t>
  </si>
  <si>
    <t>1   "u oplocení kovového"</t>
  </si>
  <si>
    <t>2   "u oplocení dřevěného"</t>
  </si>
  <si>
    <t>118</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</si>
  <si>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</si>
  <si>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</si>
  <si>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-2035669688</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</si>
  <si>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</si>
  <si>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(2,50+2,65)/2*7,1</t>
  </si>
  <si>
    <t>0,35*1,1</t>
  </si>
  <si>
    <t>119</t>
  </si>
  <si>
    <t>1298101303</t>
  </si>
  <si>
    <t>120</t>
  </si>
  <si>
    <t>963042819</t>
  </si>
  <si>
    <t>Bourání schodišťových stupňů betonových zhotovených na místě</t>
  </si>
  <si>
    <t>-381161703</t>
  </si>
  <si>
    <t>0,965*3</t>
  </si>
  <si>
    <t>121</t>
  </si>
  <si>
    <t>962042320</t>
  </si>
  <si>
    <t>Bourání zdiva z betonu prostého nadzákladového objemu do 1 m3</t>
  </si>
  <si>
    <t>1817645177</t>
  </si>
  <si>
    <t xml:space="preserve">Poznámka k souboru cen:_x000D_
1. Bourání pilířů o průřezu přes 0,36 m2 se oceňuje cenami -2320 a - 2321 jako bourání zdiva nadzákladového z betonu prostého._x000D_
</t>
  </si>
  <si>
    <t>0,15*0,45*(5,5+3,05)   "hlava zídky"</t>
  </si>
  <si>
    <t>0,15*0,50*0,50             "hlava zděného sloupku"</t>
  </si>
  <si>
    <t>122</t>
  </si>
  <si>
    <t>962042321</t>
  </si>
  <si>
    <t>Bourání zdiva z betonu prostého nadzákladového objemu přes 1 m3</t>
  </si>
  <si>
    <t>-1280655283</t>
  </si>
  <si>
    <t>0,60*(0,35*5,5+0,40*0,94)               "zídky"</t>
  </si>
  <si>
    <t>123</t>
  </si>
  <si>
    <t>961044111</t>
  </si>
  <si>
    <t>Bourání základů z betonu prostého</t>
  </si>
  <si>
    <t>1600112103</t>
  </si>
  <si>
    <t>"HLOUBKA A ŠÍŘKA BUDE UPŘESNĚNA PŘI REALIZACI"</t>
  </si>
  <si>
    <t>0,60*(0,40*5,5+0,40*0,94)   "zídky"</t>
  </si>
  <si>
    <t>0,60*(0,50*0,5)                       "pilíř"</t>
  </si>
  <si>
    <t>124</t>
  </si>
  <si>
    <t>962022490</t>
  </si>
  <si>
    <t>Bourání zdiva nadzákladového kamenného nebo smíšeného kamenného na maltu cementovou, objemu do 1 m3</t>
  </si>
  <si>
    <t>989219864</t>
  </si>
  <si>
    <t xml:space="preserve">Poznámka k souboru cen:_x000D_
1. Bourání pilířů o průřezu přes 0,36 m2 se oceňuje cenami -2390 a - 2391, popř. -2490 a - 2491 jako bourání zdiva kamenného nadzákladového._x000D_
</t>
  </si>
  <si>
    <t>0,60*(0,35*3,05)   "zídka"</t>
  </si>
  <si>
    <t>125</t>
  </si>
  <si>
    <t>961021311</t>
  </si>
  <si>
    <t>Bourání základů ze zdiva kamenného nebo smíšeného kamenného</t>
  </si>
  <si>
    <t>-968313930</t>
  </si>
  <si>
    <t>0,60*(0,40*3,05)   "zídka"</t>
  </si>
  <si>
    <t>126</t>
  </si>
  <si>
    <t>962032314</t>
  </si>
  <si>
    <t>Bourání zdiva nadzákladového z cihel nebo tvárnic pilířů cihelných průřezu do 0,36 m2</t>
  </si>
  <si>
    <t>2045688337</t>
  </si>
  <si>
    <t xml:space="preserve">Poznámka k souboru cen:_x000D_
1. Bourání pilířů o průřezu přes 0,36 m2 se oceňuje příslušnými cenami -2230, -2231, -2240, -2241,-2253 a -2254 jako bourání zdiva nadzákladového cihelného._x000D_
</t>
  </si>
  <si>
    <t>1,8*(0,50*0,50)</t>
  </si>
  <si>
    <t>997</t>
  </si>
  <si>
    <t>Přesun sutě</t>
  </si>
  <si>
    <t>127</t>
  </si>
  <si>
    <t>997013211</t>
  </si>
  <si>
    <t>Vnitrostaveništní doprava suti a vybouraných hmot vodorovně do 50 m svisle ručně pro budovy a haly výšky do 6 m</t>
  </si>
  <si>
    <t>-700696693</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</si>
  <si>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</si>
  <si>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128</t>
  </si>
  <si>
    <t>997013501</t>
  </si>
  <si>
    <t>Odvoz suti a vybouraných hmot na skládku nebo meziskládku se složením, na vzdálenost do 1 km</t>
  </si>
  <si>
    <t>-465163385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</si>
  <si>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</si>
  <si>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129</t>
  </si>
  <si>
    <t>997013509</t>
  </si>
  <si>
    <t>Odvoz suti a vybouraných hmot na skládku nebo meziskládku se složením, na vzdálenost Příplatek k ceně za každý další i započatý 1 km přes 1 km</t>
  </si>
  <si>
    <t>-1510535615</t>
  </si>
  <si>
    <t>25,977*14</t>
  </si>
  <si>
    <t>130</t>
  </si>
  <si>
    <t>997013814</t>
  </si>
  <si>
    <t>Poplatek za uložení stavebního odpadu na skládce (skládkovné) z izolačních materiálů zatříděného do Katalogu odpadů pod kódem 17 06 04</t>
  </si>
  <si>
    <t>-1100786819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</si>
  <si>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</si>
  <si>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131</t>
  </si>
  <si>
    <t>997013804</t>
  </si>
  <si>
    <t>Poplatek za uložení stavebního odpadu na skládce (skládkovné) ze skla zatříděného do Katalogu odpadů pod kódem 17 02 02</t>
  </si>
  <si>
    <t>1714449273</t>
  </si>
  <si>
    <t>132</t>
  </si>
  <si>
    <t>997013811</t>
  </si>
  <si>
    <t>Poplatek za uložení stavebního odpadu na skládce (skládkovné) dřevěného zatříděného do Katalogu odpadů pod kódem 17 02 01</t>
  </si>
  <si>
    <t>-1762086982</t>
  </si>
  <si>
    <t>133</t>
  </si>
  <si>
    <t>997013631</t>
  </si>
  <si>
    <t>Poplatek za uložení stavebního odpadu na skládce (skládkovné) směsného stavebního a demoličního zatříděného do Katalogu odpadů pod kódem 17 09 04</t>
  </si>
  <si>
    <t>530728381</t>
  </si>
  <si>
    <t>25,977</t>
  </si>
  <si>
    <t>-(0,059+0,041+0,282)</t>
  </si>
  <si>
    <t>-0,350   "odpočet kovového odpadu"</t>
  </si>
  <si>
    <t>998</t>
  </si>
  <si>
    <t>Přesun hmot</t>
  </si>
  <si>
    <t>134</t>
  </si>
  <si>
    <t>998018001</t>
  </si>
  <si>
    <t>Přesun hmot pro budovy občanské výstavby, bydlení, výrobu a služby ruční - bez užití mechanizace vodorovná dopravní vzdálenost do 100 m pro budovy s jakoukoliv nosnou konstrukcí výšky do 6 m</t>
  </si>
  <si>
    <t>686939305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</si>
  <si>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</si>
  <si>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</si>
  <si>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</si>
  <si>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730</t>
  </si>
  <si>
    <t>Vytápění</t>
  </si>
  <si>
    <t>135</t>
  </si>
  <si>
    <t>735151822</t>
  </si>
  <si>
    <t>Demontáž otopných těles panelových dvouřadých stavební délky přes 1500 do 2820 mm</t>
  </si>
  <si>
    <t>-1025369740</t>
  </si>
  <si>
    <t>136</t>
  </si>
  <si>
    <t>735151821</t>
  </si>
  <si>
    <t>Demontáž otopných těles panelových dvouřadých stavební délky do 1500 mm</t>
  </si>
  <si>
    <t>1083526000</t>
  </si>
  <si>
    <t>2   "KE ZPĚTNÉ MONTÁŽI"</t>
  </si>
  <si>
    <t>137</t>
  </si>
  <si>
    <t>735191905</t>
  </si>
  <si>
    <t>Ostatní opravy otopných těles odvzdušnění tělesa</t>
  </si>
  <si>
    <t>199373053</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</si>
  <si>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</si>
  <si>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138</t>
  </si>
  <si>
    <t>735192923</t>
  </si>
  <si>
    <t>Ostatní opravy otopných těles zpětná montáž otopných těles panelových dvouřadých do 1500 mm</t>
  </si>
  <si>
    <t>-1090191804</t>
  </si>
  <si>
    <t>139</t>
  </si>
  <si>
    <t>733290801</t>
  </si>
  <si>
    <t>Demontáž potrubí z trubek měděných Ø do 35/1,5</t>
  </si>
  <si>
    <t>-1620990084</t>
  </si>
  <si>
    <t>"PRO PŘELOŽENÍ"</t>
  </si>
  <si>
    <t>4,5*2+2,2*2+0,7*8</t>
  </si>
  <si>
    <t>140</t>
  </si>
  <si>
    <t>733222103</t>
  </si>
  <si>
    <t>Potrubí z trubek měděných polotvrdých spojovaných měkkým pájením Ø 18/1</t>
  </si>
  <si>
    <t>470942151</t>
  </si>
  <si>
    <t>"V PODLAZE"</t>
  </si>
  <si>
    <t>5,0*2+2,5*2+0,9*4</t>
  </si>
  <si>
    <t>141</t>
  </si>
  <si>
    <t>733291903</t>
  </si>
  <si>
    <t>Opravy rozvodů potrubí z trubek měděných propojení potrubí Ø 18/1</t>
  </si>
  <si>
    <t>-1650562313</t>
  </si>
  <si>
    <t>142</t>
  </si>
  <si>
    <t>733291101</t>
  </si>
  <si>
    <t>Zkoušky těsnosti potrubí z trubek měděných Ø do 35/1,5</t>
  </si>
  <si>
    <t>-1892447100</t>
  </si>
  <si>
    <t>143</t>
  </si>
  <si>
    <t>733811231</t>
  </si>
  <si>
    <t>Ochrana potrubí termoizolačními trubicemi z pěnového polyetylenu PE přilepenými v příčných a podélných spojích, tloušťky izolace přes 9 do 13 mm, vnitřního průměru izolace DN do 22 mm</t>
  </si>
  <si>
    <t>-1460669745</t>
  </si>
  <si>
    <t xml:space="preserve">Poznámka k souboru cen:_x000D_
1. V cenách -1211 až -1256 jsou započteny i náklady na dodání tepelně izolačních trubic._x000D_
</t>
  </si>
  <si>
    <t>144</t>
  </si>
  <si>
    <t>998733201</t>
  </si>
  <si>
    <t>Přesun hmot pro rozvody potrubí stanovený procentní sazbou z ceny vodorovná dopravní vzdálenost do 50 m v objektech výšky do 6 m</t>
  </si>
  <si>
    <t>%</t>
  </si>
  <si>
    <t>288824255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</si>
  <si>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</si>
  <si>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145</t>
  </si>
  <si>
    <t>998731300.R01</t>
  </si>
  <si>
    <t>Výpomocné práce pro vytápění (sekání, bourání, záhozy a začištění)</t>
  </si>
  <si>
    <t>312192039</t>
  </si>
  <si>
    <t>146</t>
  </si>
  <si>
    <t>HZS2211</t>
  </si>
  <si>
    <t>Hodinové zúčtovací sazby profesí PSV provádění stavebních instalací instalatér</t>
  </si>
  <si>
    <t>hod</t>
  </si>
  <si>
    <t>1151948631</t>
  </si>
  <si>
    <t>"VYPUŠTĚNÍ A NAPUŠTĚNÍ TOPNÉHO SYSTÉMU"   6</t>
  </si>
  <si>
    <t>764</t>
  </si>
  <si>
    <t>Konstrukce klempířské</t>
  </si>
  <si>
    <t>147</t>
  </si>
  <si>
    <t>764216602</t>
  </si>
  <si>
    <t>Oplechování parapetů z pozinkovaného plechu s povrchovou úpravou rovných mechanicky kotvené, bez rohů rš 200 mm</t>
  </si>
  <si>
    <t>-1013755460</t>
  </si>
  <si>
    <t>1,56   "okno - 1.pp"</t>
  </si>
  <si>
    <t>0,30   "zbytek neodsekaného soklu vedle okna - 1.pp"</t>
  </si>
  <si>
    <t>148</t>
  </si>
  <si>
    <t>998764201</t>
  </si>
  <si>
    <t>Přesun hmot pro konstrukce klempířské stanovený procentní sazbou (%) z ceny vodorovná dopravní vzdálenost do 50 m v objektech výšky do 6 m</t>
  </si>
  <si>
    <t>-2019502470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</si>
  <si>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</si>
  <si>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</si>
  <si>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</si>
  <si>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149</t>
  </si>
  <si>
    <t>766660021</t>
  </si>
  <si>
    <t>Montáž dveřních křídel dřevěných nebo plastových otevíravých do ocelové zárubně protipožárních jednokřídlových, šířky do 800 mm</t>
  </si>
  <si>
    <t>-114100749</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</si>
  <si>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</si>
  <si>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150</t>
  </si>
  <si>
    <t>61162098</t>
  </si>
  <si>
    <t>dveře jednokřídlé dřevotřískové protipožární EI (EW) 30 D3 povrch laminátový plné 800x1970/2100mm</t>
  </si>
  <si>
    <t>-1444303073</t>
  </si>
  <si>
    <t>151</t>
  </si>
  <si>
    <t>766660717</t>
  </si>
  <si>
    <t>Montáž dveřních doplňků samozavírače na zárubeň ocelovou</t>
  </si>
  <si>
    <t>1571895395</t>
  </si>
  <si>
    <t>152</t>
  </si>
  <si>
    <t>5491726.R01</t>
  </si>
  <si>
    <t>dveřní zavírač pro jednokřídlové dveře</t>
  </si>
  <si>
    <t>1105363880</t>
  </si>
  <si>
    <t>153</t>
  </si>
  <si>
    <t>766660728</t>
  </si>
  <si>
    <t>Montáž dveřních doplňků dveřního kování interiérového zámku</t>
  </si>
  <si>
    <t>2060157882</t>
  </si>
  <si>
    <t>154</t>
  </si>
  <si>
    <t>54924012</t>
  </si>
  <si>
    <t>zámek zadlabací 5160/18N 1/2</t>
  </si>
  <si>
    <t>-275476053</t>
  </si>
  <si>
    <t>155</t>
  </si>
  <si>
    <t>54964110</t>
  </si>
  <si>
    <t>vložka zámková cylindrická oboustranná</t>
  </si>
  <si>
    <t>-2071930999</t>
  </si>
  <si>
    <t>156</t>
  </si>
  <si>
    <t>766660729</t>
  </si>
  <si>
    <t>Montáž dveřních doplňků dveřního kování interiérového štítku s klikou</t>
  </si>
  <si>
    <t>-2124683901</t>
  </si>
  <si>
    <t>157</t>
  </si>
  <si>
    <t>54914620</t>
  </si>
  <si>
    <t>kování dveřní vrchní klika včetně rozet a montážního materiálu R PZ nerez PK</t>
  </si>
  <si>
    <t>-24635901</t>
  </si>
  <si>
    <t>158</t>
  </si>
  <si>
    <t>998766201</t>
  </si>
  <si>
    <t>Přesun hmot pro konstrukce truhlářské stanovený procentní sazbou (%) z ceny vodorovná dopravní vzdálenost do 50 m v objektech výšky do 6 m</t>
  </si>
  <si>
    <t>132137969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</si>
  <si>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</si>
  <si>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</si>
  <si>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</si>
  <si>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159</t>
  </si>
  <si>
    <t>767995113</t>
  </si>
  <si>
    <t>Montáž ostatních atypických zámečnických konstrukcí hmotnosti přes 10 do 20 kg</t>
  </si>
  <si>
    <t>-1971708249</t>
  </si>
  <si>
    <t xml:space="preserve">Poznámka k souboru cen:_x000D_
1. Určení cen se řídí hmotností jednotlivě montovaného dílu konstrukce._x000D_
</t>
  </si>
  <si>
    <t>1,5*9,50   "L 100x100x6 nad dveřmi do výtahu v EPS"</t>
  </si>
  <si>
    <t>160</t>
  </si>
  <si>
    <t>13010438</t>
  </si>
  <si>
    <t>úhelník ocelový rovnostranný jakost 11 375 100x100x6mm</t>
  </si>
  <si>
    <t>1980942009</t>
  </si>
  <si>
    <t>1,5*9,5/1000 *1,08</t>
  </si>
  <si>
    <t>161</t>
  </si>
  <si>
    <t>76799511.R01</t>
  </si>
  <si>
    <t>Źárové zinkování</t>
  </si>
  <si>
    <t>1139819212</t>
  </si>
  <si>
    <t>162</t>
  </si>
  <si>
    <t>767640112</t>
  </si>
  <si>
    <t>Montáž dveří ocelových vchodových jednokřídlových s nadsvětlíkem</t>
  </si>
  <si>
    <t>-51379036</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</si>
  <si>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</si>
  <si>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163</t>
  </si>
  <si>
    <t>5534124.R06</t>
  </si>
  <si>
    <t>dveře hliníkové vchodové 1KŘ 1000 x 2000mm s nadsvětlíkem 1000x380mm do otvoru 1200x2400mm, prosklené bezpečnostním sklem, bezprahové, Ud=1,0 W/m2K-1, bílé, madlo z vnitř.strany, vnější záslepka</t>
  </si>
  <si>
    <t>200254299</t>
  </si>
  <si>
    <t>164</t>
  </si>
  <si>
    <t>76764919.R01</t>
  </si>
  <si>
    <t>Montáž motorického pohonu dveří, čidla a rozšiřující jednotky</t>
  </si>
  <si>
    <t>-2094431603</t>
  </si>
  <si>
    <t>165</t>
  </si>
  <si>
    <t>5534131.R07</t>
  </si>
  <si>
    <t>elektromotorický pohon nepožárních dveří s vratnou pružinou, pro 1KŘ dveře do hmotnosti max. 210kg</t>
  </si>
  <si>
    <t>641743232</t>
  </si>
  <si>
    <t>166</t>
  </si>
  <si>
    <t>5534131.R08</t>
  </si>
  <si>
    <t>radarové čidlo pro elektromotorický pohon nepožárních dveří (aktivační člen pohonu)</t>
  </si>
  <si>
    <t>-340651747</t>
  </si>
  <si>
    <t>167</t>
  </si>
  <si>
    <t>5534131.R09</t>
  </si>
  <si>
    <t>rozšiřující jednotka pohonu nepožárních dveří</t>
  </si>
  <si>
    <t>-1596092653</t>
  </si>
  <si>
    <t>168</t>
  </si>
  <si>
    <t>998767201</t>
  </si>
  <si>
    <t>Přesun hmot pro zámečnické konstrukce stanovený procentní sazbou (%) z ceny vodorovná dopravní vzdálenost do 50 m v objektech výšky do 6 m</t>
  </si>
  <si>
    <t>149029760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</si>
  <si>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</si>
  <si>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</si>
  <si>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 - u dveří pro výtah - vnější parapet</t>
  </si>
  <si>
    <t>169</t>
  </si>
  <si>
    <t>771121011</t>
  </si>
  <si>
    <t>Příprava podkladu před provedením dlažby nátěr penetrační na podlahu</t>
  </si>
  <si>
    <t>-2033360861</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</si>
  <si>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</si>
  <si>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0,10*1,2   "u dveří pro výtah - vnější parapet"</t>
  </si>
  <si>
    <t>170</t>
  </si>
  <si>
    <t>771151021</t>
  </si>
  <si>
    <t>Příprava podkladu před provedením dlažby samonivelační stěrka min.pevnosti 30 MPa, tloušťky do 3 mm</t>
  </si>
  <si>
    <t>700938289</t>
  </si>
  <si>
    <t>171</t>
  </si>
  <si>
    <t>771591212</t>
  </si>
  <si>
    <t>Izolace podlahy pod dlažbu rohož pod dlažbu celoplošně lepená roznášecí, separační s pasivní kontaktní drenáží</t>
  </si>
  <si>
    <t>316423192</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</si>
  <si>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</si>
  <si>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172</t>
  </si>
  <si>
    <t>771591264</t>
  </si>
  <si>
    <t>Izolace podlahy pod dlažbu těsnícími izolačními pásy mezi podlahou a stěnu</t>
  </si>
  <si>
    <t>-1240678101</t>
  </si>
  <si>
    <t>1,2+0,1*2</t>
  </si>
  <si>
    <t>173</t>
  </si>
  <si>
    <t>771591241</t>
  </si>
  <si>
    <t>Izolace podlahy pod dlažbu těsnícími izolačními pásy vnitřní kout</t>
  </si>
  <si>
    <t>-1979138152</t>
  </si>
  <si>
    <t>174</t>
  </si>
  <si>
    <t>771574711</t>
  </si>
  <si>
    <t>Montáž keramických tvarovek balkónových (okapnice) lepených flexibilním lepidlem, šířky do 100 mm</t>
  </si>
  <si>
    <t>-1955723894</t>
  </si>
  <si>
    <t>175</t>
  </si>
  <si>
    <t>59761428</t>
  </si>
  <si>
    <t>dlažba keramická hutná protiskluzná do interiéru i exteriéru pro vysoké mechanické namáhání  přes 85 do 100ks/m2</t>
  </si>
  <si>
    <t>-1114081997</t>
  </si>
  <si>
    <t>1,200*0,1 *1,2</t>
  </si>
  <si>
    <t>176</t>
  </si>
  <si>
    <t>998771201</t>
  </si>
  <si>
    <t>Přesun hmot pro podlahy z dlaždic stanovený procentní sazbou (%) z ceny vodorovná dopravní vzdálenost do 50 m v objektech výšky do 6 m</t>
  </si>
  <si>
    <t>-1535279018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</si>
  <si>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</si>
  <si>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776</t>
  </si>
  <si>
    <t>Podlahy povlakové</t>
  </si>
  <si>
    <t>177</t>
  </si>
  <si>
    <t>776111115</t>
  </si>
  <si>
    <t>Příprava podkladu broušení podlah stávajícího podkladu před litím stěrky</t>
  </si>
  <si>
    <t>-1762348783</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</si>
  <si>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</si>
  <si>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15,7</t>
  </si>
  <si>
    <t>Mezisoučet   m.č. 105</t>
  </si>
  <si>
    <t>2,48*(1,0+1,91)</t>
  </si>
  <si>
    <t>0,23*0,9</t>
  </si>
  <si>
    <t>Mezisoučet   část m.č. 106 - před výtahem</t>
  </si>
  <si>
    <t>178</t>
  </si>
  <si>
    <t>776111311</t>
  </si>
  <si>
    <t>Příprava podkladu vysátí podlah</t>
  </si>
  <si>
    <t>-1032603939</t>
  </si>
  <si>
    <t>179</t>
  </si>
  <si>
    <t>776121311</t>
  </si>
  <si>
    <t>Příprava podkladu penetrace vodou ředitelná na savý podklad (válečkováním) ředěná v poměru 1:1 podlah</t>
  </si>
  <si>
    <t>-384112265</t>
  </si>
  <si>
    <t>180</t>
  </si>
  <si>
    <t>776141121</t>
  </si>
  <si>
    <t>Příprava podkladu vyrovnání samonivelační stěrkou podlah min.pevnosti 30 MPa, tloušťky do 3 mm</t>
  </si>
  <si>
    <t>1906436600</t>
  </si>
  <si>
    <t>181</t>
  </si>
  <si>
    <t>776221111</t>
  </si>
  <si>
    <t>Montáž podlahovin z PVC lepením standardním lepidlem z pásů standardních</t>
  </si>
  <si>
    <t>-300339581</t>
  </si>
  <si>
    <t>182</t>
  </si>
  <si>
    <t>28411000</t>
  </si>
  <si>
    <t>PVC heterogenní zátěžová antibakteriální tl 2,25mm, nášlapná vrstva 0,90mm, třída zátěže 34/43, otlak do 0,03mm, R10, hořlavost Bfl S1</t>
  </si>
  <si>
    <t>663517192</t>
  </si>
  <si>
    <t>23,124*1,1</t>
  </si>
  <si>
    <t>183</t>
  </si>
  <si>
    <t>776411111</t>
  </si>
  <si>
    <t>Montáž soklíků lepením obvodových, výšky do 80 mm</t>
  </si>
  <si>
    <t>646297325</t>
  </si>
  <si>
    <t>4,57*2+4,08*2</t>
  </si>
  <si>
    <t>-0,8</t>
  </si>
  <si>
    <t>2,48*2+1,91*2+1,0*2+0,23*2+0,1*2</t>
  </si>
  <si>
    <t>-(0,8+0,9+1,2)</t>
  </si>
  <si>
    <t>184</t>
  </si>
  <si>
    <t>61418154.R01</t>
  </si>
  <si>
    <t>lišta ukončovací podlahová (soklík) včetně rohů a ukončení - upřesnit dle výběru</t>
  </si>
  <si>
    <t>1947711304</t>
  </si>
  <si>
    <t>25,040*1,02</t>
  </si>
  <si>
    <t>185</t>
  </si>
  <si>
    <t>776421312</t>
  </si>
  <si>
    <t>Montáž lišt přechodových šroubovaných</t>
  </si>
  <si>
    <t>74916098</t>
  </si>
  <si>
    <t>0,9+0,8+1,2</t>
  </si>
  <si>
    <t>186</t>
  </si>
  <si>
    <t>55343120</t>
  </si>
  <si>
    <t>profil přechodový Al vrtaný 30mm stříbro - upřesnit dle výběru</t>
  </si>
  <si>
    <t>205567351</t>
  </si>
  <si>
    <t>2,9*1,02</t>
  </si>
  <si>
    <t>187</t>
  </si>
  <si>
    <t>998776201</t>
  </si>
  <si>
    <t>Přesun hmot pro podlahy povlakové stanovený procentní sazbou (%) z ceny vodorovná dopravní vzdálenost do 50 m v objektech výšky do 6 m</t>
  </si>
  <si>
    <t>-1758074755</t>
  </si>
  <si>
    <t>783</t>
  </si>
  <si>
    <t>Dokončovací práce - nátěry</t>
  </si>
  <si>
    <t>188</t>
  </si>
  <si>
    <t>783301311</t>
  </si>
  <si>
    <t>Příprava podkladu zámečnických konstrukcí před provedením nátěru odmaštění odmašťovačem vodou ředitelným</t>
  </si>
  <si>
    <t>-1041397135</t>
  </si>
  <si>
    <t>(0,8+1,97*2)*0,35    "nová zárubeň"</t>
  </si>
  <si>
    <t>189</t>
  </si>
  <si>
    <t>783314101</t>
  </si>
  <si>
    <t>Základní nátěr zámečnických konstrukcí jednonásobný syntetický</t>
  </si>
  <si>
    <t>1136472421</t>
  </si>
  <si>
    <t>190</t>
  </si>
  <si>
    <t>783315101</t>
  </si>
  <si>
    <t>Mezinátěr zámečnických konstrukcí jednonásobný syntetický standardní</t>
  </si>
  <si>
    <t>-2138454101</t>
  </si>
  <si>
    <t>191</t>
  </si>
  <si>
    <t>783317101</t>
  </si>
  <si>
    <t>Krycí nátěr (email) zámečnických konstrukcí jednonásobný syntetický standardní</t>
  </si>
  <si>
    <t>-1689484757</t>
  </si>
  <si>
    <t>784</t>
  </si>
  <si>
    <t xml:space="preserve">Dokončovací práce - malby  </t>
  </si>
  <si>
    <t>192</t>
  </si>
  <si>
    <t>784111001</t>
  </si>
  <si>
    <t>Oprášení (ometení) podkladu v místnostech výšky do 3,80 m</t>
  </si>
  <si>
    <t>-1070940296</t>
  </si>
  <si>
    <t>15,7+11,4   "m.č. 105 a 106 - STROPY"</t>
  </si>
  <si>
    <t>193</t>
  </si>
  <si>
    <t>784181121</t>
  </si>
  <si>
    <t>Penetrace podkladu jednonásobná hloubková v místnostech výšky do 3,80 m</t>
  </si>
  <si>
    <t>1133762517</t>
  </si>
  <si>
    <t xml:space="preserve">15,7+11,4    </t>
  </si>
  <si>
    <t>Mezisoučet   m.č. 105 a 106 - STROPY</t>
  </si>
  <si>
    <t>2,66*(4,57*2+4,08*2)</t>
  </si>
  <si>
    <t>2,66*(2,48*2+2,91*2+2*2+1,7*2)</t>
  </si>
  <si>
    <t>Mezisoučet   m.č. 105 a 106 - STĚNY</t>
  </si>
  <si>
    <t>194</t>
  </si>
  <si>
    <t>784211131</t>
  </si>
  <si>
    <t>Malby z malířských směsí otěruvzdorných za mokra dvojnásobné, bílé za mokra otěruvzdorné minimálně v místnostech výšky do 3,80 m</t>
  </si>
  <si>
    <t>1077173960</t>
  </si>
  <si>
    <t>195</t>
  </si>
  <si>
    <t>784211111</t>
  </si>
  <si>
    <t>Malby z malířských směsí otěruvzdorných za mokra dvojnásobné, bílé za mokra otěruvzdorné velmi dobře v místnostech výšky do 3,80 m</t>
  </si>
  <si>
    <t>-201196520</t>
  </si>
  <si>
    <t>196</t>
  </si>
  <si>
    <t>784211163</t>
  </si>
  <si>
    <t>Malby z malířských směsí otěruvzdorných za mokra Příplatek k cenám dvojnásobných maleb za provádění barevné malby tónované na tónovacích automatech, v odstínu středně sytém</t>
  </si>
  <si>
    <t>-1184889085</t>
  </si>
  <si>
    <t>197</t>
  </si>
  <si>
    <t>784171101</t>
  </si>
  <si>
    <t>Zakrytí nemalovaných ploch (materiál ve specifikaci) včetně pozdějšího odkrytí podlah</t>
  </si>
  <si>
    <t>-336205562</t>
  </si>
  <si>
    <t xml:space="preserve">Poznámka k souboru cen:_x000D_
1. V cenách nejsou započteny náklady na dodávku fólie, tyto se oceňují ve speifikaci.Ztratné lze stanovit ve výši 5%._x000D_
</t>
  </si>
  <si>
    <t>15,7+11,4</t>
  </si>
  <si>
    <t>198</t>
  </si>
  <si>
    <t>58124844</t>
  </si>
  <si>
    <t>fólie pro malířské potřeby zakrývací tl 25µ 4x5m</t>
  </si>
  <si>
    <t>1690382928</t>
  </si>
  <si>
    <t>27,100*1,05</t>
  </si>
  <si>
    <t>199</t>
  </si>
  <si>
    <t>784171111</t>
  </si>
  <si>
    <t>Zakrytí nemalovaných ploch (materiál ve specifikaci) včetně pozdějšího odkrytí svislých ploch např. stěn, oken, dveří v místnostech výšky do 3,80</t>
  </si>
  <si>
    <t>1125507498</t>
  </si>
  <si>
    <t>2,1*1,5+1,5*1,5+1,2*2,4+1,5*2,1</t>
  </si>
  <si>
    <t>200</t>
  </si>
  <si>
    <t>-183303878</t>
  </si>
  <si>
    <t>11,430*1,05</t>
  </si>
  <si>
    <t>33-M</t>
  </si>
  <si>
    <t>Svislá zdvihací plošina</t>
  </si>
  <si>
    <t>201</t>
  </si>
  <si>
    <t>330000200.R01</t>
  </si>
  <si>
    <t>Montáž a dodávka svislé zdvihací plošiny 1400x1050mm zdvih cca 1350mm 2stanice (obsahuje zaměření,technická dokumentace,výroba,doprava,pomocný mat.,zkoušky,zaškolení,protokoly,prohlášení o shodě)</t>
  </si>
  <si>
    <t>-401287800</t>
  </si>
  <si>
    <t>2 - ELEKTROINSTALACE</t>
  </si>
  <si>
    <t>Martin Križan</t>
  </si>
  <si>
    <t>M - Práce a dodávky M - elektroinstalace</t>
  </si>
  <si>
    <t xml:space="preserve">    21-M11 - Dodávky zařízení</t>
  </si>
  <si>
    <t xml:space="preserve">      21-M10 - Rozpis rozvaděče R-vene</t>
  </si>
  <si>
    <t xml:space="preserve">      21-M15 - Dodávky zařízení</t>
  </si>
  <si>
    <t xml:space="preserve">      21-M16 - Doprava a přesun dodávek</t>
  </si>
  <si>
    <t xml:space="preserve">    21-M2 - Materiál elektromontážní</t>
  </si>
  <si>
    <t xml:space="preserve">    21-M4 - Elektromontáže</t>
  </si>
  <si>
    <t xml:space="preserve">    21-M6 - Ostatní náklady</t>
  </si>
  <si>
    <t xml:space="preserve">    21-M7 - PPV</t>
  </si>
  <si>
    <t xml:space="preserve">    21-M71. - Revize a kompletační činnost</t>
  </si>
  <si>
    <t>Práce a dodávky M - elektroinstalace</t>
  </si>
  <si>
    <t>21-M11</t>
  </si>
  <si>
    <t>Dodávky zařízení</t>
  </si>
  <si>
    <t>21-M10</t>
  </si>
  <si>
    <t>Rozpis rozvaděče R-vene</t>
  </si>
  <si>
    <t>000764446</t>
  </si>
  <si>
    <t>skříň plast do63A 2x12M/IP41 nást plnáDv   VS212PD</t>
  </si>
  <si>
    <t>ks</t>
  </si>
  <si>
    <t>-667902108</t>
  </si>
  <si>
    <t>000781172</t>
  </si>
  <si>
    <t>sběrnice hřebenová S3L-160-10mm2 3x3vývod kolíky</t>
  </si>
  <si>
    <t>-1584422989</t>
  </si>
  <si>
    <t>000415062</t>
  </si>
  <si>
    <t>vypínač MSO-32-3 32A/AC250V/3pol na lištu</t>
  </si>
  <si>
    <t>1777015856</t>
  </si>
  <si>
    <t>000472205</t>
  </si>
  <si>
    <t>svodič 3pól SVC-350-3-MZ 350V/20kA typ2</t>
  </si>
  <si>
    <t>225813625</t>
  </si>
  <si>
    <t>000435048</t>
  </si>
  <si>
    <t>jistič LTN-10C-3 3pól/ch.C/ 10A/10kA</t>
  </si>
  <si>
    <t>1443243247</t>
  </si>
  <si>
    <t>000434322</t>
  </si>
  <si>
    <t>jistič LTN-6B-1 1pól/ch.B/ 6A/10kA</t>
  </si>
  <si>
    <t>-1541018470</t>
  </si>
  <si>
    <t>000438815</t>
  </si>
  <si>
    <t>proud chránič 4pol LFN-25-4-100AC 10kA</t>
  </si>
  <si>
    <t>702688756</t>
  </si>
  <si>
    <t>000438023</t>
  </si>
  <si>
    <t>proud chránič+jistič 2p/1+N OLI-16B-N1-030AC</t>
  </si>
  <si>
    <t>30265287</t>
  </si>
  <si>
    <t>000438022</t>
  </si>
  <si>
    <t>proud chránič+jistič 2p/1+N OLI-10B-N1-030AC</t>
  </si>
  <si>
    <t>-605990001</t>
  </si>
  <si>
    <t>000441121</t>
  </si>
  <si>
    <t>stykač 2pól RSI-20-20/2Z/20A na lištu</t>
  </si>
  <si>
    <t>-157608524</t>
  </si>
  <si>
    <t>000464341</t>
  </si>
  <si>
    <t>soumrakový spínač ASTRO/AC230V/8A vč.spín. hodin</t>
  </si>
  <si>
    <t>1362759818</t>
  </si>
  <si>
    <t>000000001</t>
  </si>
  <si>
    <t>podružný materiál</t>
  </si>
  <si>
    <t>-415637387</t>
  </si>
  <si>
    <t>000000002</t>
  </si>
  <si>
    <t>montáž rozvaděče</t>
  </si>
  <si>
    <t>-982682161</t>
  </si>
  <si>
    <t>000000003</t>
  </si>
  <si>
    <t>revize rozvaděče</t>
  </si>
  <si>
    <t>571308820</t>
  </si>
  <si>
    <t>21-M15</t>
  </si>
  <si>
    <t>210990001</t>
  </si>
  <si>
    <t>úprava ve stávajícím rozvaděči (čelní deska a pod)</t>
  </si>
  <si>
    <t>-1182027991</t>
  </si>
  <si>
    <t>000509001</t>
  </si>
  <si>
    <t>svít. 10W LED 3000 K kryt opál IP40 PIR čidlo</t>
  </si>
  <si>
    <t>-422857018</t>
  </si>
  <si>
    <t>000509302</t>
  </si>
  <si>
    <t>svít. LED panel 2700K 35W, 4020lm,prizma.kryt</t>
  </si>
  <si>
    <t>-939685132</t>
  </si>
  <si>
    <t>000509001.1</t>
  </si>
  <si>
    <t>svít. 10W LED 3000 K kryt opál IP44 venek, 950lm</t>
  </si>
  <si>
    <t>1501979083</t>
  </si>
  <si>
    <t>21-M16</t>
  </si>
  <si>
    <t>Doprava a přesun dodávek</t>
  </si>
  <si>
    <t>210000200.R05</t>
  </si>
  <si>
    <t>Doprava dodávek 3,60%</t>
  </si>
  <si>
    <t>745155559</t>
  </si>
  <si>
    <t>210000200.R06</t>
  </si>
  <si>
    <t>Přesun dodávek 1,00%</t>
  </si>
  <si>
    <t>-160353557</t>
  </si>
  <si>
    <t>21-M2</t>
  </si>
  <si>
    <t>Materiál elektromontážní</t>
  </si>
  <si>
    <t>000171207</t>
  </si>
  <si>
    <t>vodič CYY 4</t>
  </si>
  <si>
    <t>-1822296894</t>
  </si>
  <si>
    <t>000101305</t>
  </si>
  <si>
    <t>kabel CYKY 5x1,5</t>
  </si>
  <si>
    <t>-256534281</t>
  </si>
  <si>
    <t>000435025</t>
  </si>
  <si>
    <t>jistič LTN-25B-3 3pól/ch.B/ 25A/10kA</t>
  </si>
  <si>
    <t>-1961181545</t>
  </si>
  <si>
    <t>000101307</t>
  </si>
  <si>
    <t>kabel CYKY 5x4</t>
  </si>
  <si>
    <t>1525617607</t>
  </si>
  <si>
    <t>000101105</t>
  </si>
  <si>
    <t>kabel CYKY 3x1,5</t>
  </si>
  <si>
    <t>-1510271390</t>
  </si>
  <si>
    <t>000101106</t>
  </si>
  <si>
    <t>kabel CYKY 3x2,5</t>
  </si>
  <si>
    <t>-973968302</t>
  </si>
  <si>
    <t>000321212</t>
  </si>
  <si>
    <t>trubka ohebná LPE1/2316E</t>
  </si>
  <si>
    <t>865893568</t>
  </si>
  <si>
    <t>000333161</t>
  </si>
  <si>
    <t>lišta vkládací LHD 40x40</t>
  </si>
  <si>
    <t>-1341346266</t>
  </si>
  <si>
    <t>000409011</t>
  </si>
  <si>
    <t>spínač 10A/250Vstř  řaz.5</t>
  </si>
  <si>
    <t>966874026</t>
  </si>
  <si>
    <t>000423212</t>
  </si>
  <si>
    <t>zásuvka 16A/250Vstř nástěnná/IP44(plast)</t>
  </si>
  <si>
    <t>1139238141</t>
  </si>
  <si>
    <t>000311115</t>
  </si>
  <si>
    <t>krabice univerzální/přístrojová KU68-1901</t>
  </si>
  <si>
    <t>-753805969</t>
  </si>
  <si>
    <t>3457300.R01</t>
  </si>
  <si>
    <t>prořez pro kabely a lišty  5 %</t>
  </si>
  <si>
    <t>-593394893</t>
  </si>
  <si>
    <t>3457300.R02</t>
  </si>
  <si>
    <t>materiál podružný  3 %</t>
  </si>
  <si>
    <t>986095405</t>
  </si>
  <si>
    <t>21-M4</t>
  </si>
  <si>
    <t>Elektromontáže</t>
  </si>
  <si>
    <t>210800851</t>
  </si>
  <si>
    <t>vodič Cu(-CY,CYA) pevně uložený do 1x35</t>
  </si>
  <si>
    <t>1668098901</t>
  </si>
  <si>
    <t>210810048</t>
  </si>
  <si>
    <t>kabel(-CYKY) pevně uložený do 3x6/4x4/7x2,5</t>
  </si>
  <si>
    <t>889702811</t>
  </si>
  <si>
    <t>210100101</t>
  </si>
  <si>
    <t>ukončení na svorkovnici vodič do 16mm2</t>
  </si>
  <si>
    <t>-211840684</t>
  </si>
  <si>
    <t>210120451</t>
  </si>
  <si>
    <t>jistič vč.zapojení 3pól/25A</t>
  </si>
  <si>
    <t>38929567</t>
  </si>
  <si>
    <t>210810052</t>
  </si>
  <si>
    <t>kabel(-CYKY) pevně uložený do 5x6/7x4/12x1,5</t>
  </si>
  <si>
    <t>1622912142</t>
  </si>
  <si>
    <t>-1942353700</t>
  </si>
  <si>
    <t>2115469483</t>
  </si>
  <si>
    <t>210010002</t>
  </si>
  <si>
    <t>trubka plast ohebná,pod omítkou,typ 2316/pr.16</t>
  </si>
  <si>
    <t>-790636200</t>
  </si>
  <si>
    <t>210010105</t>
  </si>
  <si>
    <t>lišta vkládací úplná pevně uložená do š.40mm</t>
  </si>
  <si>
    <t>1674377882</t>
  </si>
  <si>
    <t>210200012</t>
  </si>
  <si>
    <t>svítidlo žárovkové bytové stropní/více zdrojů</t>
  </si>
  <si>
    <t>-104474999</t>
  </si>
  <si>
    <t>210201002</t>
  </si>
  <si>
    <t>svítidlo zářivkové bytové stropní/2 zdroje</t>
  </si>
  <si>
    <t>-1861195641</t>
  </si>
  <si>
    <t>1184366839</t>
  </si>
  <si>
    <t>210110041</t>
  </si>
  <si>
    <t>spínač zapuštěný vč.zapojení 1pólový/řazení 5</t>
  </si>
  <si>
    <t>175930167</t>
  </si>
  <si>
    <t>210111031</t>
  </si>
  <si>
    <t>zásuvka nástěnná od IP.2 vč.zapojení 2P+Z</t>
  </si>
  <si>
    <t>-892442443</t>
  </si>
  <si>
    <t>210010321</t>
  </si>
  <si>
    <t>krabicová rozvodka vč.svorkovn.a zapojení(-KR68)</t>
  </si>
  <si>
    <t>-1338026989</t>
  </si>
  <si>
    <t>21-M6</t>
  </si>
  <si>
    <t>Ostatní náklady</t>
  </si>
  <si>
    <t>219001212</t>
  </si>
  <si>
    <t>vybour.otvoru ve zdi/cihla/ do pr.60mm/tl.do 0,30m</t>
  </si>
  <si>
    <t>1416411451</t>
  </si>
  <si>
    <t>218009001</t>
  </si>
  <si>
    <t>poplatek za recyklaci svítidla</t>
  </si>
  <si>
    <t>-1693577531</t>
  </si>
  <si>
    <t>-86860490</t>
  </si>
  <si>
    <t>1924170446</t>
  </si>
  <si>
    <t>219002612</t>
  </si>
  <si>
    <t>vysekání rýhy/zeď cihla/ hl.do 30mm/š.do 70mm</t>
  </si>
  <si>
    <t>944140052</t>
  </si>
  <si>
    <t>21-M7</t>
  </si>
  <si>
    <t>PPV</t>
  </si>
  <si>
    <t>210000200.R07</t>
  </si>
  <si>
    <t>PPV pro elektromontáže 6,00%</t>
  </si>
  <si>
    <t>1011651134</t>
  </si>
  <si>
    <t>21-M71.</t>
  </si>
  <si>
    <t>Revize a kompletační činnost</t>
  </si>
  <si>
    <t>210000200.R08</t>
  </si>
  <si>
    <t>Kompletační činnost</t>
  </si>
  <si>
    <t>Kč</t>
  </si>
  <si>
    <t>808306566</t>
  </si>
  <si>
    <t>210000200.R09</t>
  </si>
  <si>
    <t>Revize</t>
  </si>
  <si>
    <t>-799014196</t>
  </si>
  <si>
    <t>3 - VEDLEJŠÍ ROZPOČTOVÉ NÁKLADY</t>
  </si>
  <si>
    <t>VRN - Vedlejší rozpočtové náklady</t>
  </si>
  <si>
    <t>VRN</t>
  </si>
  <si>
    <t>Vedlejší rozpočtové náklady</t>
  </si>
  <si>
    <t>030001000</t>
  </si>
  <si>
    <t>Zařízení staveniště</t>
  </si>
  <si>
    <t>1024</t>
  </si>
  <si>
    <t>550121306</t>
  </si>
  <si>
    <t>071002000</t>
  </si>
  <si>
    <t>Provoz investora, třetích osob</t>
  </si>
  <si>
    <t>1088544098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</si>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</sst>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0000A8"/>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4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0" fontId="8" fillId="0" borderId="16"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0" fontId="23" fillId="0" borderId="16" xfId="0" applyFont="1" applyBorder="1" applyAlignment="1" applyProtection="1">
      <alignment horizontal="lef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0" fontId="23" fillId="0" borderId="22" xfId="0" applyFont="1" applyBorder="1" applyAlignment="1" applyProtection="1">
      <alignment horizontal="left" vertical="center"/>
    </xf>
    <xf numFmtId="167" fontId="36" fillId="2" borderId="23" xfId="0" applyNumberFormat="1" applyFont="1" applyFill="1" applyBorder="1" applyAlignment="1" applyProtection="1">
      <alignment vertical="center"/>
      <protection locked="0"/>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selection activeCell="J56" sqref="J56:AF56"/>
    </sheetView>
  </sheetViews>
  <sheetFormatPr defaultRowHeight="14.4"/>
  <cols>
    <col min="1" max="1" width="7.140625" style="1" customWidth="1"/>
    <col min="2" max="2" width="1.42578125" style="1" customWidth="1"/>
    <col min="3" max="3" width="3.5703125" style="1" customWidth="1"/>
    <col min="4" max="4" width="3.28515625" style="1" customWidth="1"/>
    <col min="5" max="11" width="2.28515625" style="1" customWidth="1"/>
    <col min="12" max="12" width="4.7109375" style="1" customWidth="1"/>
    <col min="13" max="31" width="2.28515625" style="1" customWidth="1"/>
    <col min="32" max="32" width="10.7109375" style="1" customWidth="1"/>
    <col min="33" max="33" width="2.28515625" style="1" customWidth="1"/>
    <col min="34" max="34" width="2.85546875" style="1" customWidth="1"/>
    <col min="35" max="35" width="27.140625" style="1" customWidth="1"/>
    <col min="36" max="37" width="2.140625" style="1" customWidth="1"/>
    <col min="38" max="38" width="7.140625" style="1" customWidth="1"/>
    <col min="39" max="39" width="2.85546875" style="1" customWidth="1"/>
    <col min="40" max="40" width="11.42578125" style="1" customWidth="1"/>
    <col min="41" max="41" width="6.42578125" style="1" customWidth="1"/>
    <col min="42" max="42" width="17" style="1" customWidth="1"/>
    <col min="43" max="43" width="13.42578125" style="1" customWidth="1"/>
    <col min="44" max="44" width="11.7109375" style="1" customWidth="1"/>
    <col min="45" max="47" width="22.140625" style="1" hidden="1" customWidth="1"/>
    <col min="48" max="49" width="18.5703125" style="1" hidden="1" customWidth="1"/>
    <col min="50" max="51" width="21.42578125" style="1" hidden="1" customWidth="1"/>
    <col min="52" max="52" width="18.5703125" style="1" hidden="1" customWidth="1"/>
    <col min="53" max="53" width="16.42578125" style="1" hidden="1" customWidth="1"/>
    <col min="54" max="54" width="21.42578125" style="1" hidden="1" customWidth="1"/>
    <col min="55" max="55" width="18.5703125" style="1" hidden="1" customWidth="1"/>
    <col min="56" max="56" width="16.42578125" style="1" hidden="1" customWidth="1"/>
    <col min="57" max="57" width="57" style="1" customWidth="1"/>
    <col min="71" max="91" width="9.140625" style="1" hidden="1"/>
  </cols>
  <sheetData>
    <row r="1" spans="1:74" ht="10.199999999999999">
      <c r="A1" s="18" t="s">
        <v>0</v>
      </c>
      <c r="AZ1" s="18" t="s">
        <v>1</v>
      </c>
      <c r="BA1" s="18" t="s">
        <v>2</v>
      </c>
      <c r="BB1" s="18" t="s">
        <v>3</v>
      </c>
      <c r="BT1" s="18" t="s">
        <v>4</v>
      </c>
      <c r="BU1" s="18" t="s">
        <v>4</v>
      </c>
      <c r="BV1" s="18" t="s">
        <v>5</v>
      </c>
    </row>
    <row r="2" spans="1:74" s="1" customFormat="1" ht="36.9" customHeight="1">
      <c r="AR2" s="382"/>
      <c r="AS2" s="382"/>
      <c r="AT2" s="382"/>
      <c r="AU2" s="382"/>
      <c r="AV2" s="382"/>
      <c r="AW2" s="382"/>
      <c r="AX2" s="382"/>
      <c r="AY2" s="382"/>
      <c r="AZ2" s="382"/>
      <c r="BA2" s="382"/>
      <c r="BB2" s="382"/>
      <c r="BC2" s="382"/>
      <c r="BD2" s="382"/>
      <c r="BE2" s="382"/>
      <c r="BS2" s="19" t="s">
        <v>6</v>
      </c>
      <c r="BT2" s="19" t="s">
        <v>7</v>
      </c>
    </row>
    <row r="3" spans="1:74" s="1" customFormat="1" ht="6.9"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46" t="s">
        <v>14</v>
      </c>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24"/>
      <c r="AQ5" s="24"/>
      <c r="AR5" s="22"/>
      <c r="BE5" s="343" t="s">
        <v>15</v>
      </c>
      <c r="BS5" s="19" t="s">
        <v>6</v>
      </c>
    </row>
    <row r="6" spans="1:74" s="1" customFormat="1" ht="36.9" customHeight="1">
      <c r="B6" s="23"/>
      <c r="C6" s="24"/>
      <c r="D6" s="30" t="s">
        <v>16</v>
      </c>
      <c r="E6" s="24"/>
      <c r="F6" s="24"/>
      <c r="G6" s="24"/>
      <c r="H6" s="24"/>
      <c r="I6" s="24"/>
      <c r="J6" s="24"/>
      <c r="K6" s="348" t="s">
        <v>17</v>
      </c>
      <c r="L6" s="347"/>
      <c r="M6" s="347"/>
      <c r="N6" s="347"/>
      <c r="O6" s="347"/>
      <c r="P6" s="347"/>
      <c r="Q6" s="347"/>
      <c r="R6" s="347"/>
      <c r="S6" s="347"/>
      <c r="T6" s="347"/>
      <c r="U6" s="347"/>
      <c r="V6" s="347"/>
      <c r="W6" s="347"/>
      <c r="X6" s="347"/>
      <c r="Y6" s="347"/>
      <c r="Z6" s="347"/>
      <c r="AA6" s="347"/>
      <c r="AB6" s="347"/>
      <c r="AC6" s="347"/>
      <c r="AD6" s="347"/>
      <c r="AE6" s="347"/>
      <c r="AF6" s="347"/>
      <c r="AG6" s="347"/>
      <c r="AH6" s="347"/>
      <c r="AI6" s="347"/>
      <c r="AJ6" s="347"/>
      <c r="AK6" s="347"/>
      <c r="AL6" s="347"/>
      <c r="AM6" s="347"/>
      <c r="AN6" s="347"/>
      <c r="AO6" s="347"/>
      <c r="AP6" s="24"/>
      <c r="AQ6" s="24"/>
      <c r="AR6" s="22"/>
      <c r="BE6" s="344"/>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44"/>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44"/>
      <c r="BS8" s="19" t="s">
        <v>6</v>
      </c>
    </row>
    <row r="9" spans="1:74"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44"/>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19</v>
      </c>
      <c r="AO10" s="24"/>
      <c r="AP10" s="24"/>
      <c r="AQ10" s="24"/>
      <c r="AR10" s="22"/>
      <c r="BE10" s="344"/>
      <c r="BS10" s="19" t="s">
        <v>6</v>
      </c>
    </row>
    <row r="11" spans="1:74" s="1" customFormat="1" ht="18.45"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28</v>
      </c>
      <c r="AL11" s="24"/>
      <c r="AM11" s="24"/>
      <c r="AN11" s="29" t="s">
        <v>19</v>
      </c>
      <c r="AO11" s="24"/>
      <c r="AP11" s="24"/>
      <c r="AQ11" s="24"/>
      <c r="AR11" s="22"/>
      <c r="BE11" s="344"/>
      <c r="BS11" s="19" t="s">
        <v>6</v>
      </c>
    </row>
    <row r="12" spans="1:74" s="1" customFormat="1" ht="6.9"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44"/>
      <c r="BS12" s="19" t="s">
        <v>6</v>
      </c>
    </row>
    <row r="13" spans="1:74" s="1" customFormat="1" ht="12" customHeight="1">
      <c r="B13" s="23"/>
      <c r="C13" s="24"/>
      <c r="D13" s="31"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30</v>
      </c>
      <c r="AO13" s="24"/>
      <c r="AP13" s="24"/>
      <c r="AQ13" s="24"/>
      <c r="AR13" s="22"/>
      <c r="BE13" s="344"/>
      <c r="BS13" s="19" t="s">
        <v>6</v>
      </c>
    </row>
    <row r="14" spans="1:74" ht="13.2">
      <c r="B14" s="23"/>
      <c r="C14" s="24"/>
      <c r="D14" s="24"/>
      <c r="E14" s="349" t="s">
        <v>30</v>
      </c>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1" t="s">
        <v>28</v>
      </c>
      <c r="AL14" s="24"/>
      <c r="AM14" s="24"/>
      <c r="AN14" s="33" t="s">
        <v>30</v>
      </c>
      <c r="AO14" s="24"/>
      <c r="AP14" s="24"/>
      <c r="AQ14" s="24"/>
      <c r="AR14" s="22"/>
      <c r="BE14" s="344"/>
      <c r="BS14" s="19" t="s">
        <v>6</v>
      </c>
    </row>
    <row r="15" spans="1:74" s="1" customFormat="1" ht="6.9"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44"/>
      <c r="BS15" s="19" t="s">
        <v>4</v>
      </c>
    </row>
    <row r="16" spans="1:74" s="1" customFormat="1" ht="12" customHeight="1">
      <c r="B16" s="23"/>
      <c r="C16" s="24"/>
      <c r="D16" s="31"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344"/>
      <c r="BS16" s="19" t="s">
        <v>4</v>
      </c>
    </row>
    <row r="17" spans="1:71" s="1" customFormat="1" ht="18.45"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28</v>
      </c>
      <c r="AL17" s="24"/>
      <c r="AM17" s="24"/>
      <c r="AN17" s="29" t="s">
        <v>19</v>
      </c>
      <c r="AO17" s="24"/>
      <c r="AP17" s="24"/>
      <c r="AQ17" s="24"/>
      <c r="AR17" s="22"/>
      <c r="BE17" s="344"/>
      <c r="BS17" s="19" t="s">
        <v>33</v>
      </c>
    </row>
    <row r="18" spans="1:71" s="1" customFormat="1" ht="6.9"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44"/>
      <c r="BS18" s="19" t="s">
        <v>6</v>
      </c>
    </row>
    <row r="19" spans="1:71" s="1" customFormat="1" ht="12" customHeight="1">
      <c r="B19" s="23"/>
      <c r="C19" s="24"/>
      <c r="D19" s="31"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44"/>
      <c r="BS19" s="19" t="s">
        <v>6</v>
      </c>
    </row>
    <row r="20" spans="1:71" s="1" customFormat="1" ht="18.45"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28</v>
      </c>
      <c r="AL20" s="24"/>
      <c r="AM20" s="24"/>
      <c r="AN20" s="29" t="s">
        <v>19</v>
      </c>
      <c r="AO20" s="24"/>
      <c r="AP20" s="24"/>
      <c r="AQ20" s="24"/>
      <c r="AR20" s="22"/>
      <c r="BE20" s="344"/>
      <c r="BS20" s="19" t="s">
        <v>4</v>
      </c>
    </row>
    <row r="21" spans="1:71" s="1" customFormat="1" ht="6.9"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44"/>
    </row>
    <row r="22" spans="1:71" s="1" customFormat="1" ht="12" customHeight="1">
      <c r="B22" s="23"/>
      <c r="C22" s="24"/>
      <c r="D22" s="31"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44"/>
    </row>
    <row r="23" spans="1:71" s="1" customFormat="1" ht="60" customHeight="1">
      <c r="B23" s="23"/>
      <c r="C23" s="24"/>
      <c r="D23" s="24"/>
      <c r="E23" s="351" t="s">
        <v>37</v>
      </c>
      <c r="F23" s="351"/>
      <c r="G23" s="351"/>
      <c r="H23" s="351"/>
      <c r="I23" s="351"/>
      <c r="J23" s="351"/>
      <c r="K23" s="351"/>
      <c r="L23" s="351"/>
      <c r="M23" s="351"/>
      <c r="N23" s="351"/>
      <c r="O23" s="351"/>
      <c r="P23" s="351"/>
      <c r="Q23" s="351"/>
      <c r="R23" s="351"/>
      <c r="S23" s="351"/>
      <c r="T23" s="351"/>
      <c r="U23" s="351"/>
      <c r="V23" s="351"/>
      <c r="W23" s="351"/>
      <c r="X23" s="351"/>
      <c r="Y23" s="351"/>
      <c r="Z23" s="351"/>
      <c r="AA23" s="351"/>
      <c r="AB23" s="351"/>
      <c r="AC23" s="351"/>
      <c r="AD23" s="351"/>
      <c r="AE23" s="351"/>
      <c r="AF23" s="351"/>
      <c r="AG23" s="351"/>
      <c r="AH23" s="351"/>
      <c r="AI23" s="351"/>
      <c r="AJ23" s="351"/>
      <c r="AK23" s="351"/>
      <c r="AL23" s="351"/>
      <c r="AM23" s="351"/>
      <c r="AN23" s="351"/>
      <c r="AO23" s="24"/>
      <c r="AP23" s="24"/>
      <c r="AQ23" s="24"/>
      <c r="AR23" s="22"/>
      <c r="BE23" s="344"/>
    </row>
    <row r="24" spans="1:71" s="1" customFormat="1" ht="6.9"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44"/>
    </row>
    <row r="25" spans="1:71" s="1" customFormat="1" ht="6.9"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44"/>
    </row>
    <row r="26" spans="1:71" s="2" customFormat="1" ht="25.95"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52">
        <f>ROUND(AG54,1)</f>
        <v>0</v>
      </c>
      <c r="AL26" s="353"/>
      <c r="AM26" s="353"/>
      <c r="AN26" s="353"/>
      <c r="AO26" s="353"/>
      <c r="AP26" s="38"/>
      <c r="AQ26" s="38"/>
      <c r="AR26" s="41"/>
      <c r="BE26" s="344"/>
    </row>
    <row r="27" spans="1:71" s="2" customFormat="1" ht="6.9"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44"/>
    </row>
    <row r="28" spans="1:71" s="2" customFormat="1" ht="13.2">
      <c r="A28" s="36"/>
      <c r="B28" s="37"/>
      <c r="C28" s="38"/>
      <c r="D28" s="38"/>
      <c r="E28" s="38"/>
      <c r="F28" s="38"/>
      <c r="G28" s="38"/>
      <c r="H28" s="38"/>
      <c r="I28" s="38"/>
      <c r="J28" s="38"/>
      <c r="K28" s="38"/>
      <c r="L28" s="354" t="s">
        <v>39</v>
      </c>
      <c r="M28" s="354"/>
      <c r="N28" s="354"/>
      <c r="O28" s="354"/>
      <c r="P28" s="354"/>
      <c r="Q28" s="38"/>
      <c r="R28" s="38"/>
      <c r="S28" s="38"/>
      <c r="T28" s="38"/>
      <c r="U28" s="38"/>
      <c r="V28" s="38"/>
      <c r="W28" s="354" t="s">
        <v>40</v>
      </c>
      <c r="X28" s="354"/>
      <c r="Y28" s="354"/>
      <c r="Z28" s="354"/>
      <c r="AA28" s="354"/>
      <c r="AB28" s="354"/>
      <c r="AC28" s="354"/>
      <c r="AD28" s="354"/>
      <c r="AE28" s="354"/>
      <c r="AF28" s="38"/>
      <c r="AG28" s="38"/>
      <c r="AH28" s="38"/>
      <c r="AI28" s="38"/>
      <c r="AJ28" s="38"/>
      <c r="AK28" s="354" t="s">
        <v>41</v>
      </c>
      <c r="AL28" s="354"/>
      <c r="AM28" s="354"/>
      <c r="AN28" s="354"/>
      <c r="AO28" s="354"/>
      <c r="AP28" s="38"/>
      <c r="AQ28" s="38"/>
      <c r="AR28" s="41"/>
      <c r="BE28" s="344"/>
    </row>
    <row r="29" spans="1:71" s="3" customFormat="1" ht="14.4" customHeight="1">
      <c r="B29" s="42"/>
      <c r="C29" s="43"/>
      <c r="D29" s="31" t="s">
        <v>42</v>
      </c>
      <c r="E29" s="43"/>
      <c r="F29" s="31" t="s">
        <v>43</v>
      </c>
      <c r="G29" s="43"/>
      <c r="H29" s="43"/>
      <c r="I29" s="43"/>
      <c r="J29" s="43"/>
      <c r="K29" s="43"/>
      <c r="L29" s="357">
        <v>0.21</v>
      </c>
      <c r="M29" s="356"/>
      <c r="N29" s="356"/>
      <c r="O29" s="356"/>
      <c r="P29" s="356"/>
      <c r="Q29" s="43"/>
      <c r="R29" s="43"/>
      <c r="S29" s="43"/>
      <c r="T29" s="43"/>
      <c r="U29" s="43"/>
      <c r="V29" s="43"/>
      <c r="W29" s="355">
        <f>ROUND(AZ54, 1)</f>
        <v>0</v>
      </c>
      <c r="X29" s="356"/>
      <c r="Y29" s="356"/>
      <c r="Z29" s="356"/>
      <c r="AA29" s="356"/>
      <c r="AB29" s="356"/>
      <c r="AC29" s="356"/>
      <c r="AD29" s="356"/>
      <c r="AE29" s="356"/>
      <c r="AF29" s="43"/>
      <c r="AG29" s="43"/>
      <c r="AH29" s="43"/>
      <c r="AI29" s="43"/>
      <c r="AJ29" s="43"/>
      <c r="AK29" s="355">
        <f>ROUND(AV54, 1)</f>
        <v>0</v>
      </c>
      <c r="AL29" s="356"/>
      <c r="AM29" s="356"/>
      <c r="AN29" s="356"/>
      <c r="AO29" s="356"/>
      <c r="AP29" s="43"/>
      <c r="AQ29" s="43"/>
      <c r="AR29" s="44"/>
      <c r="BE29" s="345"/>
    </row>
    <row r="30" spans="1:71" s="3" customFormat="1" ht="14.4" customHeight="1">
      <c r="B30" s="42"/>
      <c r="C30" s="43"/>
      <c r="D30" s="43"/>
      <c r="E30" s="43"/>
      <c r="F30" s="31" t="s">
        <v>44</v>
      </c>
      <c r="G30" s="43"/>
      <c r="H30" s="43"/>
      <c r="I30" s="43"/>
      <c r="J30" s="43"/>
      <c r="K30" s="43"/>
      <c r="L30" s="357">
        <v>0.15</v>
      </c>
      <c r="M30" s="356"/>
      <c r="N30" s="356"/>
      <c r="O30" s="356"/>
      <c r="P30" s="356"/>
      <c r="Q30" s="43"/>
      <c r="R30" s="43"/>
      <c r="S30" s="43"/>
      <c r="T30" s="43"/>
      <c r="U30" s="43"/>
      <c r="V30" s="43"/>
      <c r="W30" s="355">
        <f>ROUND(BA54, 1)</f>
        <v>0</v>
      </c>
      <c r="X30" s="356"/>
      <c r="Y30" s="356"/>
      <c r="Z30" s="356"/>
      <c r="AA30" s="356"/>
      <c r="AB30" s="356"/>
      <c r="AC30" s="356"/>
      <c r="AD30" s="356"/>
      <c r="AE30" s="356"/>
      <c r="AF30" s="43"/>
      <c r="AG30" s="43"/>
      <c r="AH30" s="43"/>
      <c r="AI30" s="43"/>
      <c r="AJ30" s="43"/>
      <c r="AK30" s="355">
        <f>ROUND(AW54, 1)</f>
        <v>0</v>
      </c>
      <c r="AL30" s="356"/>
      <c r="AM30" s="356"/>
      <c r="AN30" s="356"/>
      <c r="AO30" s="356"/>
      <c r="AP30" s="43"/>
      <c r="AQ30" s="43"/>
      <c r="AR30" s="44"/>
      <c r="BE30" s="345"/>
    </row>
    <row r="31" spans="1:71" s="3" customFormat="1" ht="14.4" hidden="1" customHeight="1">
      <c r="B31" s="42"/>
      <c r="C31" s="43"/>
      <c r="D31" s="43"/>
      <c r="E31" s="43"/>
      <c r="F31" s="31" t="s">
        <v>45</v>
      </c>
      <c r="G31" s="43"/>
      <c r="H31" s="43"/>
      <c r="I31" s="43"/>
      <c r="J31" s="43"/>
      <c r="K31" s="43"/>
      <c r="L31" s="357">
        <v>0.21</v>
      </c>
      <c r="M31" s="356"/>
      <c r="N31" s="356"/>
      <c r="O31" s="356"/>
      <c r="P31" s="356"/>
      <c r="Q31" s="43"/>
      <c r="R31" s="43"/>
      <c r="S31" s="43"/>
      <c r="T31" s="43"/>
      <c r="U31" s="43"/>
      <c r="V31" s="43"/>
      <c r="W31" s="355">
        <f>ROUND(BB54, 1)</f>
        <v>0</v>
      </c>
      <c r="X31" s="356"/>
      <c r="Y31" s="356"/>
      <c r="Z31" s="356"/>
      <c r="AA31" s="356"/>
      <c r="AB31" s="356"/>
      <c r="AC31" s="356"/>
      <c r="AD31" s="356"/>
      <c r="AE31" s="356"/>
      <c r="AF31" s="43"/>
      <c r="AG31" s="43"/>
      <c r="AH31" s="43"/>
      <c r="AI31" s="43"/>
      <c r="AJ31" s="43"/>
      <c r="AK31" s="355">
        <v>0</v>
      </c>
      <c r="AL31" s="356"/>
      <c r="AM31" s="356"/>
      <c r="AN31" s="356"/>
      <c r="AO31" s="356"/>
      <c r="AP31" s="43"/>
      <c r="AQ31" s="43"/>
      <c r="AR31" s="44"/>
      <c r="BE31" s="345"/>
    </row>
    <row r="32" spans="1:71" s="3" customFormat="1" ht="14.4" hidden="1" customHeight="1">
      <c r="B32" s="42"/>
      <c r="C32" s="43"/>
      <c r="D32" s="43"/>
      <c r="E32" s="43"/>
      <c r="F32" s="31" t="s">
        <v>46</v>
      </c>
      <c r="G32" s="43"/>
      <c r="H32" s="43"/>
      <c r="I32" s="43"/>
      <c r="J32" s="43"/>
      <c r="K32" s="43"/>
      <c r="L32" s="357">
        <v>0.15</v>
      </c>
      <c r="M32" s="356"/>
      <c r="N32" s="356"/>
      <c r="O32" s="356"/>
      <c r="P32" s="356"/>
      <c r="Q32" s="43"/>
      <c r="R32" s="43"/>
      <c r="S32" s="43"/>
      <c r="T32" s="43"/>
      <c r="U32" s="43"/>
      <c r="V32" s="43"/>
      <c r="W32" s="355">
        <f>ROUND(BC54, 1)</f>
        <v>0</v>
      </c>
      <c r="X32" s="356"/>
      <c r="Y32" s="356"/>
      <c r="Z32" s="356"/>
      <c r="AA32" s="356"/>
      <c r="AB32" s="356"/>
      <c r="AC32" s="356"/>
      <c r="AD32" s="356"/>
      <c r="AE32" s="356"/>
      <c r="AF32" s="43"/>
      <c r="AG32" s="43"/>
      <c r="AH32" s="43"/>
      <c r="AI32" s="43"/>
      <c r="AJ32" s="43"/>
      <c r="AK32" s="355">
        <v>0</v>
      </c>
      <c r="AL32" s="356"/>
      <c r="AM32" s="356"/>
      <c r="AN32" s="356"/>
      <c r="AO32" s="356"/>
      <c r="AP32" s="43"/>
      <c r="AQ32" s="43"/>
      <c r="AR32" s="44"/>
      <c r="BE32" s="345"/>
    </row>
    <row r="33" spans="1:57" s="3" customFormat="1" ht="14.4" hidden="1" customHeight="1">
      <c r="B33" s="42"/>
      <c r="C33" s="43"/>
      <c r="D33" s="43"/>
      <c r="E33" s="43"/>
      <c r="F33" s="31" t="s">
        <v>47</v>
      </c>
      <c r="G33" s="43"/>
      <c r="H33" s="43"/>
      <c r="I33" s="43"/>
      <c r="J33" s="43"/>
      <c r="K33" s="43"/>
      <c r="L33" s="357">
        <v>0</v>
      </c>
      <c r="M33" s="356"/>
      <c r="N33" s="356"/>
      <c r="O33" s="356"/>
      <c r="P33" s="356"/>
      <c r="Q33" s="43"/>
      <c r="R33" s="43"/>
      <c r="S33" s="43"/>
      <c r="T33" s="43"/>
      <c r="U33" s="43"/>
      <c r="V33" s="43"/>
      <c r="W33" s="355">
        <f>ROUND(BD54, 1)</f>
        <v>0</v>
      </c>
      <c r="X33" s="356"/>
      <c r="Y33" s="356"/>
      <c r="Z33" s="356"/>
      <c r="AA33" s="356"/>
      <c r="AB33" s="356"/>
      <c r="AC33" s="356"/>
      <c r="AD33" s="356"/>
      <c r="AE33" s="356"/>
      <c r="AF33" s="43"/>
      <c r="AG33" s="43"/>
      <c r="AH33" s="43"/>
      <c r="AI33" s="43"/>
      <c r="AJ33" s="43"/>
      <c r="AK33" s="355">
        <v>0</v>
      </c>
      <c r="AL33" s="356"/>
      <c r="AM33" s="356"/>
      <c r="AN33" s="356"/>
      <c r="AO33" s="356"/>
      <c r="AP33" s="43"/>
      <c r="AQ33" s="43"/>
      <c r="AR33" s="44"/>
    </row>
    <row r="34" spans="1:57" s="2" customFormat="1" ht="6.9"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5" customHeight="1">
      <c r="A35" s="36"/>
      <c r="B35" s="37"/>
      <c r="C35" s="45"/>
      <c r="D35" s="46" t="s">
        <v>48</v>
      </c>
      <c r="E35" s="47"/>
      <c r="F35" s="47"/>
      <c r="G35" s="47"/>
      <c r="H35" s="47"/>
      <c r="I35" s="47"/>
      <c r="J35" s="47"/>
      <c r="K35" s="47"/>
      <c r="L35" s="47"/>
      <c r="M35" s="47"/>
      <c r="N35" s="47"/>
      <c r="O35" s="47"/>
      <c r="P35" s="47"/>
      <c r="Q35" s="47"/>
      <c r="R35" s="47"/>
      <c r="S35" s="47"/>
      <c r="T35" s="48" t="s">
        <v>49</v>
      </c>
      <c r="U35" s="47"/>
      <c r="V35" s="47"/>
      <c r="W35" s="47"/>
      <c r="X35" s="358" t="s">
        <v>50</v>
      </c>
      <c r="Y35" s="359"/>
      <c r="Z35" s="359"/>
      <c r="AA35" s="359"/>
      <c r="AB35" s="359"/>
      <c r="AC35" s="47"/>
      <c r="AD35" s="47"/>
      <c r="AE35" s="47"/>
      <c r="AF35" s="47"/>
      <c r="AG35" s="47"/>
      <c r="AH35" s="47"/>
      <c r="AI35" s="47"/>
      <c r="AJ35" s="47"/>
      <c r="AK35" s="360">
        <f>SUM(AK26:AK33)</f>
        <v>0</v>
      </c>
      <c r="AL35" s="359"/>
      <c r="AM35" s="359"/>
      <c r="AN35" s="359"/>
      <c r="AO35" s="361"/>
      <c r="AP35" s="45"/>
      <c r="AQ35" s="45"/>
      <c r="AR35" s="41"/>
      <c r="BE35" s="36"/>
    </row>
    <row r="36" spans="1:57" s="2" customFormat="1" ht="6.9"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 customHeight="1">
      <c r="A42" s="36"/>
      <c r="B42" s="37"/>
      <c r="C42" s="25"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HLADIK2001</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 customHeight="1">
      <c r="B45" s="56"/>
      <c r="C45" s="57" t="s">
        <v>16</v>
      </c>
      <c r="D45" s="58"/>
      <c r="E45" s="58"/>
      <c r="F45" s="58"/>
      <c r="G45" s="58"/>
      <c r="H45" s="58"/>
      <c r="I45" s="58"/>
      <c r="J45" s="58"/>
      <c r="K45" s="58"/>
      <c r="L45" s="362" t="str">
        <f>K6</f>
        <v>VYBUDOVÁNÍ BEZBARIÉROVÉHO PŘÍSTUPU V OBJEKTU DOZP</v>
      </c>
      <c r="M45" s="363"/>
      <c r="N45" s="363"/>
      <c r="O45" s="363"/>
      <c r="P45" s="363"/>
      <c r="Q45" s="363"/>
      <c r="R45" s="363"/>
      <c r="S45" s="363"/>
      <c r="T45" s="363"/>
      <c r="U45" s="363"/>
      <c r="V45" s="363"/>
      <c r="W45" s="363"/>
      <c r="X45" s="363"/>
      <c r="Y45" s="363"/>
      <c r="Z45" s="363"/>
      <c r="AA45" s="363"/>
      <c r="AB45" s="363"/>
      <c r="AC45" s="363"/>
      <c r="AD45" s="363"/>
      <c r="AE45" s="363"/>
      <c r="AF45" s="363"/>
      <c r="AG45" s="363"/>
      <c r="AH45" s="363"/>
      <c r="AI45" s="363"/>
      <c r="AJ45" s="363"/>
      <c r="AK45" s="363"/>
      <c r="AL45" s="363"/>
      <c r="AM45" s="363"/>
      <c r="AN45" s="363"/>
      <c r="AO45" s="363"/>
      <c r="AP45" s="58"/>
      <c r="AQ45" s="58"/>
      <c r="AR45" s="59"/>
    </row>
    <row r="46" spans="1:57" s="2" customFormat="1" ht="6.9"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Za Humny 580/15, Trmice</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64" t="str">
        <f>IF(AN8= "","",AN8)</f>
        <v>3. 5. 2020</v>
      </c>
      <c r="AN47" s="364"/>
      <c r="AO47" s="38"/>
      <c r="AP47" s="38"/>
      <c r="AQ47" s="38"/>
      <c r="AR47" s="41"/>
      <c r="BE47" s="36"/>
    </row>
    <row r="48" spans="1:57" s="2" customFormat="1" ht="6.9"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26.4" customHeight="1">
      <c r="A49" s="36"/>
      <c r="B49" s="37"/>
      <c r="C49" s="31" t="s">
        <v>25</v>
      </c>
      <c r="D49" s="38"/>
      <c r="E49" s="38"/>
      <c r="F49" s="38"/>
      <c r="G49" s="38"/>
      <c r="H49" s="38"/>
      <c r="I49" s="38"/>
      <c r="J49" s="38"/>
      <c r="K49" s="38"/>
      <c r="L49" s="54" t="str">
        <f>IF(E11= "","",E11)</f>
        <v>DOZP Ústí n.L. Čajkovského 82, Ústí n.L.</v>
      </c>
      <c r="M49" s="38"/>
      <c r="N49" s="38"/>
      <c r="O49" s="38"/>
      <c r="P49" s="38"/>
      <c r="Q49" s="38"/>
      <c r="R49" s="38"/>
      <c r="S49" s="38"/>
      <c r="T49" s="38"/>
      <c r="U49" s="38"/>
      <c r="V49" s="38"/>
      <c r="W49" s="38"/>
      <c r="X49" s="38"/>
      <c r="Y49" s="38"/>
      <c r="Z49" s="38"/>
      <c r="AA49" s="38"/>
      <c r="AB49" s="38"/>
      <c r="AC49" s="38"/>
      <c r="AD49" s="38"/>
      <c r="AE49" s="38"/>
      <c r="AF49" s="38"/>
      <c r="AG49" s="38"/>
      <c r="AH49" s="38"/>
      <c r="AI49" s="31" t="s">
        <v>31</v>
      </c>
      <c r="AJ49" s="38"/>
      <c r="AK49" s="38"/>
      <c r="AL49" s="38"/>
      <c r="AM49" s="365" t="str">
        <f>IF(E17="","",E17)</f>
        <v xml:space="preserve">Zefraprojekt, s.r.o. Ústí nad Labem </v>
      </c>
      <c r="AN49" s="366"/>
      <c r="AO49" s="366"/>
      <c r="AP49" s="366"/>
      <c r="AQ49" s="38"/>
      <c r="AR49" s="41"/>
      <c r="AS49" s="367" t="s">
        <v>52</v>
      </c>
      <c r="AT49" s="368"/>
      <c r="AU49" s="62"/>
      <c r="AV49" s="62"/>
      <c r="AW49" s="62"/>
      <c r="AX49" s="62"/>
      <c r="AY49" s="62"/>
      <c r="AZ49" s="62"/>
      <c r="BA49" s="62"/>
      <c r="BB49" s="62"/>
      <c r="BC49" s="62"/>
      <c r="BD49" s="63"/>
      <c r="BE49" s="36"/>
    </row>
    <row r="50" spans="1:91" s="2" customFormat="1" ht="15.6" customHeight="1">
      <c r="A50" s="36"/>
      <c r="B50" s="37"/>
      <c r="C50" s="31" t="s">
        <v>29</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34</v>
      </c>
      <c r="AJ50" s="38"/>
      <c r="AK50" s="38"/>
      <c r="AL50" s="38"/>
      <c r="AM50" s="365" t="str">
        <f>IF(E20="","",E20)</f>
        <v>Nina Blavková Děčín</v>
      </c>
      <c r="AN50" s="366"/>
      <c r="AO50" s="366"/>
      <c r="AP50" s="366"/>
      <c r="AQ50" s="38"/>
      <c r="AR50" s="41"/>
      <c r="AS50" s="369"/>
      <c r="AT50" s="370"/>
      <c r="AU50" s="64"/>
      <c r="AV50" s="64"/>
      <c r="AW50" s="64"/>
      <c r="AX50" s="64"/>
      <c r="AY50" s="64"/>
      <c r="AZ50" s="64"/>
      <c r="BA50" s="64"/>
      <c r="BB50" s="64"/>
      <c r="BC50" s="64"/>
      <c r="BD50" s="65"/>
      <c r="BE50" s="36"/>
    </row>
    <row r="51" spans="1:91" s="2" customFormat="1" ht="10.8"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71"/>
      <c r="AT51" s="372"/>
      <c r="AU51" s="66"/>
      <c r="AV51" s="66"/>
      <c r="AW51" s="66"/>
      <c r="AX51" s="66"/>
      <c r="AY51" s="66"/>
      <c r="AZ51" s="66"/>
      <c r="BA51" s="66"/>
      <c r="BB51" s="66"/>
      <c r="BC51" s="66"/>
      <c r="BD51" s="67"/>
      <c r="BE51" s="36"/>
    </row>
    <row r="52" spans="1:91" s="2" customFormat="1" ht="29.25" customHeight="1">
      <c r="A52" s="36"/>
      <c r="B52" s="37"/>
      <c r="C52" s="373" t="s">
        <v>53</v>
      </c>
      <c r="D52" s="374"/>
      <c r="E52" s="374"/>
      <c r="F52" s="374"/>
      <c r="G52" s="374"/>
      <c r="H52" s="68"/>
      <c r="I52" s="375" t="s">
        <v>54</v>
      </c>
      <c r="J52" s="374"/>
      <c r="K52" s="374"/>
      <c r="L52" s="374"/>
      <c r="M52" s="374"/>
      <c r="N52" s="374"/>
      <c r="O52" s="374"/>
      <c r="P52" s="374"/>
      <c r="Q52" s="374"/>
      <c r="R52" s="374"/>
      <c r="S52" s="374"/>
      <c r="T52" s="374"/>
      <c r="U52" s="374"/>
      <c r="V52" s="374"/>
      <c r="W52" s="374"/>
      <c r="X52" s="374"/>
      <c r="Y52" s="374"/>
      <c r="Z52" s="374"/>
      <c r="AA52" s="374"/>
      <c r="AB52" s="374"/>
      <c r="AC52" s="374"/>
      <c r="AD52" s="374"/>
      <c r="AE52" s="374"/>
      <c r="AF52" s="374"/>
      <c r="AG52" s="376" t="s">
        <v>55</v>
      </c>
      <c r="AH52" s="374"/>
      <c r="AI52" s="374"/>
      <c r="AJ52" s="374"/>
      <c r="AK52" s="374"/>
      <c r="AL52" s="374"/>
      <c r="AM52" s="374"/>
      <c r="AN52" s="375" t="s">
        <v>56</v>
      </c>
      <c r="AO52" s="374"/>
      <c r="AP52" s="374"/>
      <c r="AQ52" s="69" t="s">
        <v>57</v>
      </c>
      <c r="AR52" s="41"/>
      <c r="AS52" s="70" t="s">
        <v>58</v>
      </c>
      <c r="AT52" s="71" t="s">
        <v>59</v>
      </c>
      <c r="AU52" s="71" t="s">
        <v>60</v>
      </c>
      <c r="AV52" s="71" t="s">
        <v>61</v>
      </c>
      <c r="AW52" s="71" t="s">
        <v>62</v>
      </c>
      <c r="AX52" s="71" t="s">
        <v>63</v>
      </c>
      <c r="AY52" s="71" t="s">
        <v>64</v>
      </c>
      <c r="AZ52" s="71" t="s">
        <v>65</v>
      </c>
      <c r="BA52" s="71" t="s">
        <v>66</v>
      </c>
      <c r="BB52" s="71" t="s">
        <v>67</v>
      </c>
      <c r="BC52" s="71" t="s">
        <v>68</v>
      </c>
      <c r="BD52" s="72" t="s">
        <v>69</v>
      </c>
      <c r="BE52" s="36"/>
    </row>
    <row r="53" spans="1:91" s="2" customFormat="1" ht="10.8"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 customHeight="1">
      <c r="B54" s="76"/>
      <c r="C54" s="77" t="s">
        <v>70</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80">
        <f>ROUND(SUM(AG55:AG57),1)</f>
        <v>0</v>
      </c>
      <c r="AH54" s="380"/>
      <c r="AI54" s="380"/>
      <c r="AJ54" s="380"/>
      <c r="AK54" s="380"/>
      <c r="AL54" s="380"/>
      <c r="AM54" s="380"/>
      <c r="AN54" s="381">
        <f>SUM(AG54,AT54)</f>
        <v>0</v>
      </c>
      <c r="AO54" s="381"/>
      <c r="AP54" s="381"/>
      <c r="AQ54" s="80" t="s">
        <v>19</v>
      </c>
      <c r="AR54" s="81"/>
      <c r="AS54" s="82">
        <f>ROUND(SUM(AS55:AS57),1)</f>
        <v>0</v>
      </c>
      <c r="AT54" s="83">
        <f>ROUND(SUM(AV54:AW54),1)</f>
        <v>0</v>
      </c>
      <c r="AU54" s="84">
        <f>ROUND(SUM(AU55:AU57),5)</f>
        <v>0</v>
      </c>
      <c r="AV54" s="83">
        <f>ROUND(AZ54*L29,1)</f>
        <v>0</v>
      </c>
      <c r="AW54" s="83">
        <f>ROUND(BA54*L30,1)</f>
        <v>0</v>
      </c>
      <c r="AX54" s="83">
        <f>ROUND(BB54*L29,1)</f>
        <v>0</v>
      </c>
      <c r="AY54" s="83">
        <f>ROUND(BC54*L30,1)</f>
        <v>0</v>
      </c>
      <c r="AZ54" s="83">
        <f>ROUND(SUM(AZ55:AZ57),1)</f>
        <v>0</v>
      </c>
      <c r="BA54" s="83">
        <f>ROUND(SUM(BA55:BA57),1)</f>
        <v>0</v>
      </c>
      <c r="BB54" s="83">
        <f>ROUND(SUM(BB55:BB57),1)</f>
        <v>0</v>
      </c>
      <c r="BC54" s="83">
        <f>ROUND(SUM(BC55:BC57),1)</f>
        <v>0</v>
      </c>
      <c r="BD54" s="85">
        <f>ROUND(SUM(BD55:BD57),1)</f>
        <v>0</v>
      </c>
      <c r="BS54" s="86" t="s">
        <v>71</v>
      </c>
      <c r="BT54" s="86" t="s">
        <v>72</v>
      </c>
      <c r="BU54" s="87" t="s">
        <v>73</v>
      </c>
      <c r="BV54" s="86" t="s">
        <v>74</v>
      </c>
      <c r="BW54" s="86" t="s">
        <v>5</v>
      </c>
      <c r="BX54" s="86" t="s">
        <v>75</v>
      </c>
      <c r="CL54" s="86" t="s">
        <v>19</v>
      </c>
    </row>
    <row r="55" spans="1:91" s="7" customFormat="1" ht="14.4" customHeight="1">
      <c r="A55" s="88" t="s">
        <v>76</v>
      </c>
      <c r="B55" s="89"/>
      <c r="C55" s="90"/>
      <c r="D55" s="379" t="s">
        <v>77</v>
      </c>
      <c r="E55" s="379"/>
      <c r="F55" s="379"/>
      <c r="G55" s="379"/>
      <c r="H55" s="379"/>
      <c r="I55" s="91"/>
      <c r="J55" s="379" t="s">
        <v>78</v>
      </c>
      <c r="K55" s="379"/>
      <c r="L55" s="379"/>
      <c r="M55" s="379"/>
      <c r="N55" s="379"/>
      <c r="O55" s="379"/>
      <c r="P55" s="379"/>
      <c r="Q55" s="379"/>
      <c r="R55" s="379"/>
      <c r="S55" s="379"/>
      <c r="T55" s="379"/>
      <c r="U55" s="379"/>
      <c r="V55" s="379"/>
      <c r="W55" s="379"/>
      <c r="X55" s="379"/>
      <c r="Y55" s="379"/>
      <c r="Z55" s="379"/>
      <c r="AA55" s="379"/>
      <c r="AB55" s="379"/>
      <c r="AC55" s="379"/>
      <c r="AD55" s="379"/>
      <c r="AE55" s="379"/>
      <c r="AF55" s="379"/>
      <c r="AG55" s="377">
        <f>'1 - STAVEBNÍ ČÁST'!J30</f>
        <v>0</v>
      </c>
      <c r="AH55" s="378"/>
      <c r="AI55" s="378"/>
      <c r="AJ55" s="378"/>
      <c r="AK55" s="378"/>
      <c r="AL55" s="378"/>
      <c r="AM55" s="378"/>
      <c r="AN55" s="377">
        <f>SUM(AG55,AT55)</f>
        <v>0</v>
      </c>
      <c r="AO55" s="378"/>
      <c r="AP55" s="378"/>
      <c r="AQ55" s="92" t="s">
        <v>79</v>
      </c>
      <c r="AR55" s="93"/>
      <c r="AS55" s="94">
        <v>0</v>
      </c>
      <c r="AT55" s="95">
        <f>ROUND(SUM(AV55:AW55),1)</f>
        <v>0</v>
      </c>
      <c r="AU55" s="96">
        <f>'1 - STAVEBNÍ ČÁST'!P115</f>
        <v>0</v>
      </c>
      <c r="AV55" s="95">
        <f>'1 - STAVEBNÍ ČÁST'!J33</f>
        <v>0</v>
      </c>
      <c r="AW55" s="95">
        <f>'1 - STAVEBNÍ ČÁST'!J34</f>
        <v>0</v>
      </c>
      <c r="AX55" s="95">
        <f>'1 - STAVEBNÍ ČÁST'!J35</f>
        <v>0</v>
      </c>
      <c r="AY55" s="95">
        <f>'1 - STAVEBNÍ ČÁST'!J36</f>
        <v>0</v>
      </c>
      <c r="AZ55" s="95">
        <f>'1 - STAVEBNÍ ČÁST'!F33</f>
        <v>0</v>
      </c>
      <c r="BA55" s="95">
        <f>'1 - STAVEBNÍ ČÁST'!F34</f>
        <v>0</v>
      </c>
      <c r="BB55" s="95">
        <f>'1 - STAVEBNÍ ČÁST'!F35</f>
        <v>0</v>
      </c>
      <c r="BC55" s="95">
        <f>'1 - STAVEBNÍ ČÁST'!F36</f>
        <v>0</v>
      </c>
      <c r="BD55" s="97">
        <f>'1 - STAVEBNÍ ČÁST'!F37</f>
        <v>0</v>
      </c>
      <c r="BT55" s="98" t="s">
        <v>77</v>
      </c>
      <c r="BV55" s="98" t="s">
        <v>74</v>
      </c>
      <c r="BW55" s="98" t="s">
        <v>80</v>
      </c>
      <c r="BX55" s="98" t="s">
        <v>5</v>
      </c>
      <c r="CL55" s="98" t="s">
        <v>19</v>
      </c>
      <c r="CM55" s="98" t="s">
        <v>77</v>
      </c>
    </row>
    <row r="56" spans="1:91" s="7" customFormat="1" ht="14.4" customHeight="1">
      <c r="A56" s="88" t="s">
        <v>76</v>
      </c>
      <c r="B56" s="89"/>
      <c r="C56" s="90"/>
      <c r="D56" s="379" t="s">
        <v>81</v>
      </c>
      <c r="E56" s="379"/>
      <c r="F56" s="379"/>
      <c r="G56" s="379"/>
      <c r="H56" s="379"/>
      <c r="I56" s="91"/>
      <c r="J56" s="379" t="s">
        <v>82</v>
      </c>
      <c r="K56" s="379"/>
      <c r="L56" s="379"/>
      <c r="M56" s="379"/>
      <c r="N56" s="379"/>
      <c r="O56" s="379"/>
      <c r="P56" s="379"/>
      <c r="Q56" s="379"/>
      <c r="R56" s="379"/>
      <c r="S56" s="379"/>
      <c r="T56" s="379"/>
      <c r="U56" s="379"/>
      <c r="V56" s="379"/>
      <c r="W56" s="379"/>
      <c r="X56" s="379"/>
      <c r="Y56" s="379"/>
      <c r="Z56" s="379"/>
      <c r="AA56" s="379"/>
      <c r="AB56" s="379"/>
      <c r="AC56" s="379"/>
      <c r="AD56" s="379"/>
      <c r="AE56" s="379"/>
      <c r="AF56" s="379"/>
      <c r="AG56" s="377">
        <f>'2 - ELEKTROINSTALACE'!J30</f>
        <v>0</v>
      </c>
      <c r="AH56" s="378"/>
      <c r="AI56" s="378"/>
      <c r="AJ56" s="378"/>
      <c r="AK56" s="378"/>
      <c r="AL56" s="378"/>
      <c r="AM56" s="378"/>
      <c r="AN56" s="377">
        <f>SUM(AG56,AT56)</f>
        <v>0</v>
      </c>
      <c r="AO56" s="378"/>
      <c r="AP56" s="378"/>
      <c r="AQ56" s="92" t="s">
        <v>79</v>
      </c>
      <c r="AR56" s="93"/>
      <c r="AS56" s="94">
        <v>0</v>
      </c>
      <c r="AT56" s="95">
        <f>ROUND(SUM(AV56:AW56),1)</f>
        <v>0</v>
      </c>
      <c r="AU56" s="96">
        <f>'2 - ELEKTROINSTALACE'!P89</f>
        <v>0</v>
      </c>
      <c r="AV56" s="95">
        <f>'2 - ELEKTROINSTALACE'!J33</f>
        <v>0</v>
      </c>
      <c r="AW56" s="95">
        <f>'2 - ELEKTROINSTALACE'!J34</f>
        <v>0</v>
      </c>
      <c r="AX56" s="95">
        <f>'2 - ELEKTROINSTALACE'!J35</f>
        <v>0</v>
      </c>
      <c r="AY56" s="95">
        <f>'2 - ELEKTROINSTALACE'!J36</f>
        <v>0</v>
      </c>
      <c r="AZ56" s="95">
        <f>'2 - ELEKTROINSTALACE'!F33</f>
        <v>0</v>
      </c>
      <c r="BA56" s="95">
        <f>'2 - ELEKTROINSTALACE'!F34</f>
        <v>0</v>
      </c>
      <c r="BB56" s="95">
        <f>'2 - ELEKTROINSTALACE'!F35</f>
        <v>0</v>
      </c>
      <c r="BC56" s="95">
        <f>'2 - ELEKTROINSTALACE'!F36</f>
        <v>0</v>
      </c>
      <c r="BD56" s="97">
        <f>'2 - ELEKTROINSTALACE'!F37</f>
        <v>0</v>
      </c>
      <c r="BT56" s="98" t="s">
        <v>77</v>
      </c>
      <c r="BV56" s="98" t="s">
        <v>74</v>
      </c>
      <c r="BW56" s="98" t="s">
        <v>83</v>
      </c>
      <c r="BX56" s="98" t="s">
        <v>5</v>
      </c>
      <c r="CL56" s="98" t="s">
        <v>19</v>
      </c>
      <c r="CM56" s="98" t="s">
        <v>77</v>
      </c>
    </row>
    <row r="57" spans="1:91" s="7" customFormat="1" ht="24.6" customHeight="1">
      <c r="A57" s="88" t="s">
        <v>76</v>
      </c>
      <c r="B57" s="89"/>
      <c r="C57" s="90"/>
      <c r="D57" s="379" t="s">
        <v>84</v>
      </c>
      <c r="E57" s="379"/>
      <c r="F57" s="379"/>
      <c r="G57" s="379"/>
      <c r="H57" s="379"/>
      <c r="I57" s="91"/>
      <c r="J57" s="379" t="s">
        <v>85</v>
      </c>
      <c r="K57" s="379"/>
      <c r="L57" s="379"/>
      <c r="M57" s="379"/>
      <c r="N57" s="379"/>
      <c r="O57" s="379"/>
      <c r="P57" s="379"/>
      <c r="Q57" s="379"/>
      <c r="R57" s="379"/>
      <c r="S57" s="379"/>
      <c r="T57" s="379"/>
      <c r="U57" s="379"/>
      <c r="V57" s="379"/>
      <c r="W57" s="379"/>
      <c r="X57" s="379"/>
      <c r="Y57" s="379"/>
      <c r="Z57" s="379"/>
      <c r="AA57" s="379"/>
      <c r="AB57" s="379"/>
      <c r="AC57" s="379"/>
      <c r="AD57" s="379"/>
      <c r="AE57" s="379"/>
      <c r="AF57" s="379"/>
      <c r="AG57" s="377">
        <f>'3 - VEDLEJŠÍ ROZPOČTOVÉ N...'!J30</f>
        <v>0</v>
      </c>
      <c r="AH57" s="378"/>
      <c r="AI57" s="378"/>
      <c r="AJ57" s="378"/>
      <c r="AK57" s="378"/>
      <c r="AL57" s="378"/>
      <c r="AM57" s="378"/>
      <c r="AN57" s="377">
        <f>SUM(AG57,AT57)</f>
        <v>0</v>
      </c>
      <c r="AO57" s="378"/>
      <c r="AP57" s="378"/>
      <c r="AQ57" s="92" t="s">
        <v>86</v>
      </c>
      <c r="AR57" s="93"/>
      <c r="AS57" s="99">
        <v>0</v>
      </c>
      <c r="AT57" s="100">
        <f>ROUND(SUM(AV57:AW57),1)</f>
        <v>0</v>
      </c>
      <c r="AU57" s="101">
        <f>'3 - VEDLEJŠÍ ROZPOČTOVÉ N...'!P80</f>
        <v>0</v>
      </c>
      <c r="AV57" s="100">
        <f>'3 - VEDLEJŠÍ ROZPOČTOVÉ N...'!J33</f>
        <v>0</v>
      </c>
      <c r="AW57" s="100">
        <f>'3 - VEDLEJŠÍ ROZPOČTOVÉ N...'!J34</f>
        <v>0</v>
      </c>
      <c r="AX57" s="100">
        <f>'3 - VEDLEJŠÍ ROZPOČTOVÉ N...'!J35</f>
        <v>0</v>
      </c>
      <c r="AY57" s="100">
        <f>'3 - VEDLEJŠÍ ROZPOČTOVÉ N...'!J36</f>
        <v>0</v>
      </c>
      <c r="AZ57" s="100">
        <f>'3 - VEDLEJŠÍ ROZPOČTOVÉ N...'!F33</f>
        <v>0</v>
      </c>
      <c r="BA57" s="100">
        <f>'3 - VEDLEJŠÍ ROZPOČTOVÉ N...'!F34</f>
        <v>0</v>
      </c>
      <c r="BB57" s="100">
        <f>'3 - VEDLEJŠÍ ROZPOČTOVÉ N...'!F35</f>
        <v>0</v>
      </c>
      <c r="BC57" s="100">
        <f>'3 - VEDLEJŠÍ ROZPOČTOVÉ N...'!F36</f>
        <v>0</v>
      </c>
      <c r="BD57" s="102">
        <f>'3 - VEDLEJŠÍ ROZPOČTOVÉ N...'!F37</f>
        <v>0</v>
      </c>
      <c r="BT57" s="98" t="s">
        <v>77</v>
      </c>
      <c r="BV57" s="98" t="s">
        <v>74</v>
      </c>
      <c r="BW57" s="98" t="s">
        <v>87</v>
      </c>
      <c r="BX57" s="98" t="s">
        <v>5</v>
      </c>
      <c r="CL57" s="98" t="s">
        <v>19</v>
      </c>
      <c r="CM57" s="98" t="s">
        <v>77</v>
      </c>
    </row>
    <row r="58" spans="1:91" s="2" customFormat="1" ht="30" customHeight="1">
      <c r="A58" s="36"/>
      <c r="B58" s="37"/>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41"/>
      <c r="AS58" s="36"/>
      <c r="AT58" s="36"/>
      <c r="AU58" s="36"/>
      <c r="AV58" s="36"/>
      <c r="AW58" s="36"/>
      <c r="AX58" s="36"/>
      <c r="AY58" s="36"/>
      <c r="AZ58" s="36"/>
      <c r="BA58" s="36"/>
      <c r="BB58" s="36"/>
      <c r="BC58" s="36"/>
      <c r="BD58" s="36"/>
      <c r="BE58" s="36"/>
    </row>
    <row r="59" spans="1:91" s="2" customFormat="1" ht="6.9" customHeight="1">
      <c r="A59" s="36"/>
      <c r="B59" s="49"/>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41"/>
      <c r="AS59" s="36"/>
      <c r="AT59" s="36"/>
      <c r="AU59" s="36"/>
      <c r="AV59" s="36"/>
      <c r="AW59" s="36"/>
      <c r="AX59" s="36"/>
      <c r="AY59" s="36"/>
      <c r="AZ59" s="36"/>
      <c r="BA59" s="36"/>
      <c r="BB59" s="36"/>
      <c r="BC59" s="36"/>
      <c r="BD59" s="36"/>
      <c r="BE59" s="36"/>
    </row>
  </sheetData>
  <sheetProtection algorithmName="SHA-512" hashValue="BY9C1tEgVzCXuK2Zrkr5W4AJTuxqbdr9hQPkuBM4ILkNUt2eCVVhbfcUI7IqTWkToXj0nh5S7jjvaSr4bgfImg==" saltValue="X+WnSsV7YSqlWYxr+NPwPF2B0JJdrBg0N00dLJ24oTMygm2rXG778lDUT0sGskmzbwWVexhG9IB9CjbvCKBvfg==" spinCount="100000" sheet="1" objects="1" scenarios="1" formatColumns="0" formatRows="0"/>
  <mergeCells count="50">
    <mergeCell ref="AR2:BE2"/>
    <mergeCell ref="AN56:AP56"/>
    <mergeCell ref="AG56:AM56"/>
    <mergeCell ref="D56:H56"/>
    <mergeCell ref="J56:AF56"/>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1 - STAVEBNÍ ČÁST'!C2" display="/"/>
    <hyperlink ref="A56" location="'2 - ELEKTROINSTALACE'!C2" display="/"/>
    <hyperlink ref="A57" location="'3 - VEDLEJŠÍ ROZPOČTOVÉ N...'!C2" display="/"/>
  </hyperlinks>
  <pageMargins left="0.39370078740157483" right="0.39370078740157483" top="0.39370078740157483" bottom="0.39370078740157483" header="0" footer="0"/>
  <pageSetup paperSize="9" scale="99" fitToHeight="100" orientation="landscape"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05"/>
  <sheetViews>
    <sheetView showGridLines="0" topLeftCell="A113" workbookViewId="0">
      <selection activeCell="J54" sqref="J54"/>
    </sheetView>
  </sheetViews>
  <sheetFormatPr defaultRowHeight="14.4"/>
  <cols>
    <col min="1" max="1" width="7.140625" style="1" customWidth="1"/>
    <col min="2" max="2" width="1.42578125" style="1" customWidth="1"/>
    <col min="3" max="3" width="3.5703125" style="1" customWidth="1"/>
    <col min="4" max="4" width="5.85546875" style="1" customWidth="1"/>
    <col min="5" max="5" width="17.42578125" style="1" customWidth="1"/>
    <col min="6" max="6" width="102.42578125" style="1" customWidth="1"/>
    <col min="7" max="7" width="7.7109375" style="1" customWidth="1"/>
    <col min="8" max="8" width="12.28515625" style="1" customWidth="1"/>
    <col min="9" max="9" width="17.28515625" style="103" customWidth="1"/>
    <col min="10" max="10" width="22.7109375" style="1" customWidth="1"/>
    <col min="11" max="11" width="17.28515625" style="1" customWidth="1"/>
    <col min="12" max="12" width="8" style="1" customWidth="1"/>
    <col min="13" max="13" width="9.28515625" style="1" hidden="1" customWidth="1"/>
    <col min="14" max="14" width="9.140625" style="1" hidden="1"/>
    <col min="15" max="21" width="12.140625"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44" max="65" width="9.140625" style="1" hidden="1"/>
  </cols>
  <sheetData>
    <row r="2" spans="1:46" s="1" customFormat="1" ht="36.9" customHeight="1">
      <c r="I2" s="103"/>
      <c r="L2" s="382"/>
      <c r="M2" s="382"/>
      <c r="N2" s="382"/>
      <c r="O2" s="382"/>
      <c r="P2" s="382"/>
      <c r="Q2" s="382"/>
      <c r="R2" s="382"/>
      <c r="S2" s="382"/>
      <c r="T2" s="382"/>
      <c r="U2" s="382"/>
      <c r="V2" s="382"/>
      <c r="AT2" s="19" t="s">
        <v>80</v>
      </c>
    </row>
    <row r="3" spans="1:46" s="1" customFormat="1" ht="6.9" customHeight="1">
      <c r="B3" s="104"/>
      <c r="C3" s="105"/>
      <c r="D3" s="105"/>
      <c r="E3" s="105"/>
      <c r="F3" s="105"/>
      <c r="G3" s="105"/>
      <c r="H3" s="105"/>
      <c r="I3" s="106"/>
      <c r="J3" s="105"/>
      <c r="K3" s="105"/>
      <c r="L3" s="22"/>
      <c r="AT3" s="19" t="s">
        <v>77</v>
      </c>
    </row>
    <row r="4" spans="1:46" s="1" customFormat="1" ht="24.9" customHeight="1">
      <c r="B4" s="22"/>
      <c r="D4" s="107" t="s">
        <v>88</v>
      </c>
      <c r="I4" s="103"/>
      <c r="L4" s="22"/>
      <c r="M4" s="108" t="s">
        <v>10</v>
      </c>
      <c r="AT4" s="19" t="s">
        <v>4</v>
      </c>
    </row>
    <row r="5" spans="1:46" s="1" customFormat="1" ht="6.9" customHeight="1">
      <c r="B5" s="22"/>
      <c r="I5" s="103"/>
      <c r="L5" s="22"/>
    </row>
    <row r="6" spans="1:46" s="1" customFormat="1" ht="12" customHeight="1">
      <c r="B6" s="22"/>
      <c r="D6" s="109" t="s">
        <v>16</v>
      </c>
      <c r="I6" s="103"/>
      <c r="L6" s="22"/>
    </row>
    <row r="7" spans="1:46" s="1" customFormat="1" ht="14.4" customHeight="1">
      <c r="B7" s="22"/>
      <c r="E7" s="383" t="str">
        <f>'Rekapitulace stavby'!K6</f>
        <v>VYBUDOVÁNÍ BEZBARIÉROVÉHO PŘÍSTUPU V OBJEKTU DOZP</v>
      </c>
      <c r="F7" s="384"/>
      <c r="G7" s="384"/>
      <c r="H7" s="384"/>
      <c r="I7" s="103"/>
      <c r="L7" s="22"/>
    </row>
    <row r="8" spans="1:46" s="2" customFormat="1" ht="12" customHeight="1">
      <c r="A8" s="36"/>
      <c r="B8" s="41"/>
      <c r="C8" s="36"/>
      <c r="D8" s="109" t="s">
        <v>89</v>
      </c>
      <c r="E8" s="36"/>
      <c r="F8" s="36"/>
      <c r="G8" s="36"/>
      <c r="H8" s="36"/>
      <c r="I8" s="110"/>
      <c r="J8" s="36"/>
      <c r="K8" s="36"/>
      <c r="L8" s="111"/>
      <c r="S8" s="36"/>
      <c r="T8" s="36"/>
      <c r="U8" s="36"/>
      <c r="V8" s="36"/>
      <c r="W8" s="36"/>
      <c r="X8" s="36"/>
      <c r="Y8" s="36"/>
      <c r="Z8" s="36"/>
      <c r="AA8" s="36"/>
      <c r="AB8" s="36"/>
      <c r="AC8" s="36"/>
      <c r="AD8" s="36"/>
      <c r="AE8" s="36"/>
    </row>
    <row r="9" spans="1:46" s="2" customFormat="1" ht="14.4" customHeight="1">
      <c r="A9" s="36"/>
      <c r="B9" s="41"/>
      <c r="C9" s="36"/>
      <c r="D9" s="36"/>
      <c r="E9" s="385" t="s">
        <v>90</v>
      </c>
      <c r="F9" s="386"/>
      <c r="G9" s="386"/>
      <c r="H9" s="386"/>
      <c r="I9" s="110"/>
      <c r="J9" s="36"/>
      <c r="K9" s="36"/>
      <c r="L9" s="111"/>
      <c r="S9" s="36"/>
      <c r="T9" s="36"/>
      <c r="U9" s="36"/>
      <c r="V9" s="36"/>
      <c r="W9" s="36"/>
      <c r="X9" s="36"/>
      <c r="Y9" s="36"/>
      <c r="Z9" s="36"/>
      <c r="AA9" s="36"/>
      <c r="AB9" s="36"/>
      <c r="AC9" s="36"/>
      <c r="AD9" s="36"/>
      <c r="AE9" s="36"/>
    </row>
    <row r="10" spans="1:46" s="2" customFormat="1" ht="10.199999999999999">
      <c r="A10" s="36"/>
      <c r="B10" s="41"/>
      <c r="C10" s="36"/>
      <c r="D10" s="36"/>
      <c r="E10" s="36"/>
      <c r="F10" s="36"/>
      <c r="G10" s="36"/>
      <c r="H10" s="36"/>
      <c r="I10" s="110"/>
      <c r="J10" s="36"/>
      <c r="K10" s="36"/>
      <c r="L10" s="111"/>
      <c r="S10" s="36"/>
      <c r="T10" s="36"/>
      <c r="U10" s="36"/>
      <c r="V10" s="36"/>
      <c r="W10" s="36"/>
      <c r="X10" s="36"/>
      <c r="Y10" s="36"/>
      <c r="Z10" s="36"/>
      <c r="AA10" s="36"/>
      <c r="AB10" s="36"/>
      <c r="AC10" s="36"/>
      <c r="AD10" s="36"/>
      <c r="AE10" s="36"/>
    </row>
    <row r="11" spans="1:46" s="2" customFormat="1" ht="12" customHeight="1">
      <c r="A11" s="36"/>
      <c r="B11" s="41"/>
      <c r="C11" s="36"/>
      <c r="D11" s="109" t="s">
        <v>18</v>
      </c>
      <c r="E11" s="36"/>
      <c r="F11" s="112" t="s">
        <v>19</v>
      </c>
      <c r="G11" s="36"/>
      <c r="H11" s="36"/>
      <c r="I11" s="113" t="s">
        <v>20</v>
      </c>
      <c r="J11" s="112" t="s">
        <v>19</v>
      </c>
      <c r="K11" s="36"/>
      <c r="L11" s="111"/>
      <c r="S11" s="36"/>
      <c r="T11" s="36"/>
      <c r="U11" s="36"/>
      <c r="V11" s="36"/>
      <c r="W11" s="36"/>
      <c r="X11" s="36"/>
      <c r="Y11" s="36"/>
      <c r="Z11" s="36"/>
      <c r="AA11" s="36"/>
      <c r="AB11" s="36"/>
      <c r="AC11" s="36"/>
      <c r="AD11" s="36"/>
      <c r="AE11" s="36"/>
    </row>
    <row r="12" spans="1:46" s="2" customFormat="1" ht="12" customHeight="1">
      <c r="A12" s="36"/>
      <c r="B12" s="41"/>
      <c r="C12" s="36"/>
      <c r="D12" s="109" t="s">
        <v>21</v>
      </c>
      <c r="E12" s="36"/>
      <c r="F12" s="112" t="s">
        <v>22</v>
      </c>
      <c r="G12" s="36"/>
      <c r="H12" s="36"/>
      <c r="I12" s="113" t="s">
        <v>23</v>
      </c>
      <c r="J12" s="114" t="str">
        <f>'Rekapitulace stavby'!AN8</f>
        <v>3. 5. 2020</v>
      </c>
      <c r="K12" s="36"/>
      <c r="L12" s="111"/>
      <c r="S12" s="36"/>
      <c r="T12" s="36"/>
      <c r="U12" s="36"/>
      <c r="V12" s="36"/>
      <c r="W12" s="36"/>
      <c r="X12" s="36"/>
      <c r="Y12" s="36"/>
      <c r="Z12" s="36"/>
      <c r="AA12" s="36"/>
      <c r="AB12" s="36"/>
      <c r="AC12" s="36"/>
      <c r="AD12" s="36"/>
      <c r="AE12" s="36"/>
    </row>
    <row r="13" spans="1:46" s="2" customFormat="1" ht="10.8" customHeight="1">
      <c r="A13" s="36"/>
      <c r="B13" s="41"/>
      <c r="C13" s="36"/>
      <c r="D13" s="36"/>
      <c r="E13" s="36"/>
      <c r="F13" s="36"/>
      <c r="G13" s="36"/>
      <c r="H13" s="36"/>
      <c r="I13" s="110"/>
      <c r="J13" s="36"/>
      <c r="K13" s="36"/>
      <c r="L13" s="111"/>
      <c r="S13" s="36"/>
      <c r="T13" s="36"/>
      <c r="U13" s="36"/>
      <c r="V13" s="36"/>
      <c r="W13" s="36"/>
      <c r="X13" s="36"/>
      <c r="Y13" s="36"/>
      <c r="Z13" s="36"/>
      <c r="AA13" s="36"/>
      <c r="AB13" s="36"/>
      <c r="AC13" s="36"/>
      <c r="AD13" s="36"/>
      <c r="AE13" s="36"/>
    </row>
    <row r="14" spans="1:46" s="2" customFormat="1" ht="12" customHeight="1">
      <c r="A14" s="36"/>
      <c r="B14" s="41"/>
      <c r="C14" s="36"/>
      <c r="D14" s="109" t="s">
        <v>25</v>
      </c>
      <c r="E14" s="36"/>
      <c r="F14" s="36"/>
      <c r="G14" s="36"/>
      <c r="H14" s="36"/>
      <c r="I14" s="113" t="s">
        <v>26</v>
      </c>
      <c r="J14" s="112" t="s">
        <v>19</v>
      </c>
      <c r="K14" s="36"/>
      <c r="L14" s="111"/>
      <c r="S14" s="36"/>
      <c r="T14" s="36"/>
      <c r="U14" s="36"/>
      <c r="V14" s="36"/>
      <c r="W14" s="36"/>
      <c r="X14" s="36"/>
      <c r="Y14" s="36"/>
      <c r="Z14" s="36"/>
      <c r="AA14" s="36"/>
      <c r="AB14" s="36"/>
      <c r="AC14" s="36"/>
      <c r="AD14" s="36"/>
      <c r="AE14" s="36"/>
    </row>
    <row r="15" spans="1:46" s="2" customFormat="1" ht="18" customHeight="1">
      <c r="A15" s="36"/>
      <c r="B15" s="41"/>
      <c r="C15" s="36"/>
      <c r="D15" s="36"/>
      <c r="E15" s="112" t="s">
        <v>27</v>
      </c>
      <c r="F15" s="36"/>
      <c r="G15" s="36"/>
      <c r="H15" s="36"/>
      <c r="I15" s="113" t="s">
        <v>28</v>
      </c>
      <c r="J15" s="112" t="s">
        <v>19</v>
      </c>
      <c r="K15" s="36"/>
      <c r="L15" s="111"/>
      <c r="S15" s="36"/>
      <c r="T15" s="36"/>
      <c r="U15" s="36"/>
      <c r="V15" s="36"/>
      <c r="W15" s="36"/>
      <c r="X15" s="36"/>
      <c r="Y15" s="36"/>
      <c r="Z15" s="36"/>
      <c r="AA15" s="36"/>
      <c r="AB15" s="36"/>
      <c r="AC15" s="36"/>
      <c r="AD15" s="36"/>
      <c r="AE15" s="36"/>
    </row>
    <row r="16" spans="1:46" s="2" customFormat="1" ht="6.9" customHeight="1">
      <c r="A16" s="36"/>
      <c r="B16" s="41"/>
      <c r="C16" s="36"/>
      <c r="D16" s="36"/>
      <c r="E16" s="36"/>
      <c r="F16" s="36"/>
      <c r="G16" s="36"/>
      <c r="H16" s="36"/>
      <c r="I16" s="110"/>
      <c r="J16" s="36"/>
      <c r="K16" s="36"/>
      <c r="L16" s="111"/>
      <c r="S16" s="36"/>
      <c r="T16" s="36"/>
      <c r="U16" s="36"/>
      <c r="V16" s="36"/>
      <c r="W16" s="36"/>
      <c r="X16" s="36"/>
      <c r="Y16" s="36"/>
      <c r="Z16" s="36"/>
      <c r="AA16" s="36"/>
      <c r="AB16" s="36"/>
      <c r="AC16" s="36"/>
      <c r="AD16" s="36"/>
      <c r="AE16" s="36"/>
    </row>
    <row r="17" spans="1:31" s="2" customFormat="1" ht="12" customHeight="1">
      <c r="A17" s="36"/>
      <c r="B17" s="41"/>
      <c r="C17" s="36"/>
      <c r="D17" s="109" t="s">
        <v>29</v>
      </c>
      <c r="E17" s="36"/>
      <c r="F17" s="36"/>
      <c r="G17" s="36"/>
      <c r="H17" s="36"/>
      <c r="I17" s="113" t="s">
        <v>26</v>
      </c>
      <c r="J17" s="32" t="str">
        <f>'Rekapitulace stavby'!AN13</f>
        <v>Vyplň údaj</v>
      </c>
      <c r="K17" s="36"/>
      <c r="L17" s="111"/>
      <c r="S17" s="36"/>
      <c r="T17" s="36"/>
      <c r="U17" s="36"/>
      <c r="V17" s="36"/>
      <c r="W17" s="36"/>
      <c r="X17" s="36"/>
      <c r="Y17" s="36"/>
      <c r="Z17" s="36"/>
      <c r="AA17" s="36"/>
      <c r="AB17" s="36"/>
      <c r="AC17" s="36"/>
      <c r="AD17" s="36"/>
      <c r="AE17" s="36"/>
    </row>
    <row r="18" spans="1:31" s="2" customFormat="1" ht="18" customHeight="1">
      <c r="A18" s="36"/>
      <c r="B18" s="41"/>
      <c r="C18" s="36"/>
      <c r="D18" s="36"/>
      <c r="E18" s="387" t="str">
        <f>'Rekapitulace stavby'!E14</f>
        <v>Vyplň údaj</v>
      </c>
      <c r="F18" s="388"/>
      <c r="G18" s="388"/>
      <c r="H18" s="388"/>
      <c r="I18" s="113" t="s">
        <v>28</v>
      </c>
      <c r="J18" s="32" t="str">
        <f>'Rekapitulace stavby'!AN14</f>
        <v>Vyplň údaj</v>
      </c>
      <c r="K18" s="36"/>
      <c r="L18" s="111"/>
      <c r="S18" s="36"/>
      <c r="T18" s="36"/>
      <c r="U18" s="36"/>
      <c r="V18" s="36"/>
      <c r="W18" s="36"/>
      <c r="X18" s="36"/>
      <c r="Y18" s="36"/>
      <c r="Z18" s="36"/>
      <c r="AA18" s="36"/>
      <c r="AB18" s="36"/>
      <c r="AC18" s="36"/>
      <c r="AD18" s="36"/>
      <c r="AE18" s="36"/>
    </row>
    <row r="19" spans="1:31" s="2" customFormat="1" ht="6.9" customHeight="1">
      <c r="A19" s="36"/>
      <c r="B19" s="41"/>
      <c r="C19" s="36"/>
      <c r="D19" s="36"/>
      <c r="E19" s="36"/>
      <c r="F19" s="36"/>
      <c r="G19" s="36"/>
      <c r="H19" s="36"/>
      <c r="I19" s="110"/>
      <c r="J19" s="36"/>
      <c r="K19" s="36"/>
      <c r="L19" s="111"/>
      <c r="S19" s="36"/>
      <c r="T19" s="36"/>
      <c r="U19" s="36"/>
      <c r="V19" s="36"/>
      <c r="W19" s="36"/>
      <c r="X19" s="36"/>
      <c r="Y19" s="36"/>
      <c r="Z19" s="36"/>
      <c r="AA19" s="36"/>
      <c r="AB19" s="36"/>
      <c r="AC19" s="36"/>
      <c r="AD19" s="36"/>
      <c r="AE19" s="36"/>
    </row>
    <row r="20" spans="1:31" s="2" customFormat="1" ht="12" customHeight="1">
      <c r="A20" s="36"/>
      <c r="B20" s="41"/>
      <c r="C20" s="36"/>
      <c r="D20" s="109" t="s">
        <v>31</v>
      </c>
      <c r="E20" s="36"/>
      <c r="F20" s="36"/>
      <c r="G20" s="36"/>
      <c r="H20" s="36"/>
      <c r="I20" s="113" t="s">
        <v>26</v>
      </c>
      <c r="J20" s="112" t="s">
        <v>19</v>
      </c>
      <c r="K20" s="36"/>
      <c r="L20" s="111"/>
      <c r="S20" s="36"/>
      <c r="T20" s="36"/>
      <c r="U20" s="36"/>
      <c r="V20" s="36"/>
      <c r="W20" s="36"/>
      <c r="X20" s="36"/>
      <c r="Y20" s="36"/>
      <c r="Z20" s="36"/>
      <c r="AA20" s="36"/>
      <c r="AB20" s="36"/>
      <c r="AC20" s="36"/>
      <c r="AD20" s="36"/>
      <c r="AE20" s="36"/>
    </row>
    <row r="21" spans="1:31" s="2" customFormat="1" ht="18" customHeight="1">
      <c r="A21" s="36"/>
      <c r="B21" s="41"/>
      <c r="C21" s="36"/>
      <c r="D21" s="36"/>
      <c r="E21" s="112" t="s">
        <v>32</v>
      </c>
      <c r="F21" s="36"/>
      <c r="G21" s="36"/>
      <c r="H21" s="36"/>
      <c r="I21" s="113" t="s">
        <v>28</v>
      </c>
      <c r="J21" s="112" t="s">
        <v>19</v>
      </c>
      <c r="K21" s="36"/>
      <c r="L21" s="111"/>
      <c r="S21" s="36"/>
      <c r="T21" s="36"/>
      <c r="U21" s="36"/>
      <c r="V21" s="36"/>
      <c r="W21" s="36"/>
      <c r="X21" s="36"/>
      <c r="Y21" s="36"/>
      <c r="Z21" s="36"/>
      <c r="AA21" s="36"/>
      <c r="AB21" s="36"/>
      <c r="AC21" s="36"/>
      <c r="AD21" s="36"/>
      <c r="AE21" s="36"/>
    </row>
    <row r="22" spans="1:31" s="2" customFormat="1" ht="6.9" customHeight="1">
      <c r="A22" s="36"/>
      <c r="B22" s="41"/>
      <c r="C22" s="36"/>
      <c r="D22" s="36"/>
      <c r="E22" s="36"/>
      <c r="F22" s="36"/>
      <c r="G22" s="36"/>
      <c r="H22" s="36"/>
      <c r="I22" s="110"/>
      <c r="J22" s="36"/>
      <c r="K22" s="36"/>
      <c r="L22" s="111"/>
      <c r="S22" s="36"/>
      <c r="T22" s="36"/>
      <c r="U22" s="36"/>
      <c r="V22" s="36"/>
      <c r="W22" s="36"/>
      <c r="X22" s="36"/>
      <c r="Y22" s="36"/>
      <c r="Z22" s="36"/>
      <c r="AA22" s="36"/>
      <c r="AB22" s="36"/>
      <c r="AC22" s="36"/>
      <c r="AD22" s="36"/>
      <c r="AE22" s="36"/>
    </row>
    <row r="23" spans="1:31" s="2" customFormat="1" ht="12" customHeight="1">
      <c r="A23" s="36"/>
      <c r="B23" s="41"/>
      <c r="C23" s="36"/>
      <c r="D23" s="109" t="s">
        <v>34</v>
      </c>
      <c r="E23" s="36"/>
      <c r="F23" s="36"/>
      <c r="G23" s="36"/>
      <c r="H23" s="36"/>
      <c r="I23" s="113" t="s">
        <v>26</v>
      </c>
      <c r="J23" s="112" t="s">
        <v>19</v>
      </c>
      <c r="K23" s="36"/>
      <c r="L23" s="111"/>
      <c r="S23" s="36"/>
      <c r="T23" s="36"/>
      <c r="U23" s="36"/>
      <c r="V23" s="36"/>
      <c r="W23" s="36"/>
      <c r="X23" s="36"/>
      <c r="Y23" s="36"/>
      <c r="Z23" s="36"/>
      <c r="AA23" s="36"/>
      <c r="AB23" s="36"/>
      <c r="AC23" s="36"/>
      <c r="AD23" s="36"/>
      <c r="AE23" s="36"/>
    </row>
    <row r="24" spans="1:31" s="2" customFormat="1" ht="18" customHeight="1">
      <c r="A24" s="36"/>
      <c r="B24" s="41"/>
      <c r="C24" s="36"/>
      <c r="D24" s="36"/>
      <c r="E24" s="112" t="s">
        <v>35</v>
      </c>
      <c r="F24" s="36"/>
      <c r="G24" s="36"/>
      <c r="H24" s="36"/>
      <c r="I24" s="113" t="s">
        <v>28</v>
      </c>
      <c r="J24" s="112" t="s">
        <v>19</v>
      </c>
      <c r="K24" s="36"/>
      <c r="L24" s="111"/>
      <c r="S24" s="36"/>
      <c r="T24" s="36"/>
      <c r="U24" s="36"/>
      <c r="V24" s="36"/>
      <c r="W24" s="36"/>
      <c r="X24" s="36"/>
      <c r="Y24" s="36"/>
      <c r="Z24" s="36"/>
      <c r="AA24" s="36"/>
      <c r="AB24" s="36"/>
      <c r="AC24" s="36"/>
      <c r="AD24" s="36"/>
      <c r="AE24" s="36"/>
    </row>
    <row r="25" spans="1:31" s="2" customFormat="1" ht="6.9" customHeight="1">
      <c r="A25" s="36"/>
      <c r="B25" s="41"/>
      <c r="C25" s="36"/>
      <c r="D25" s="36"/>
      <c r="E25" s="36"/>
      <c r="F25" s="36"/>
      <c r="G25" s="36"/>
      <c r="H25" s="36"/>
      <c r="I25" s="110"/>
      <c r="J25" s="36"/>
      <c r="K25" s="36"/>
      <c r="L25" s="111"/>
      <c r="S25" s="36"/>
      <c r="T25" s="36"/>
      <c r="U25" s="36"/>
      <c r="V25" s="36"/>
      <c r="W25" s="36"/>
      <c r="X25" s="36"/>
      <c r="Y25" s="36"/>
      <c r="Z25" s="36"/>
      <c r="AA25" s="36"/>
      <c r="AB25" s="36"/>
      <c r="AC25" s="36"/>
      <c r="AD25" s="36"/>
      <c r="AE25" s="36"/>
    </row>
    <row r="26" spans="1:31" s="2" customFormat="1" ht="12" customHeight="1">
      <c r="A26" s="36"/>
      <c r="B26" s="41"/>
      <c r="C26" s="36"/>
      <c r="D26" s="109" t="s">
        <v>36</v>
      </c>
      <c r="E26" s="36"/>
      <c r="F26" s="36"/>
      <c r="G26" s="36"/>
      <c r="H26" s="36"/>
      <c r="I26" s="110"/>
      <c r="J26" s="36"/>
      <c r="K26" s="36"/>
      <c r="L26" s="111"/>
      <c r="S26" s="36"/>
      <c r="T26" s="36"/>
      <c r="U26" s="36"/>
      <c r="V26" s="36"/>
      <c r="W26" s="36"/>
      <c r="X26" s="36"/>
      <c r="Y26" s="36"/>
      <c r="Z26" s="36"/>
      <c r="AA26" s="36"/>
      <c r="AB26" s="36"/>
      <c r="AC26" s="36"/>
      <c r="AD26" s="36"/>
      <c r="AE26" s="36"/>
    </row>
    <row r="27" spans="1:31" s="8" customFormat="1" ht="60" customHeight="1">
      <c r="A27" s="115"/>
      <c r="B27" s="116"/>
      <c r="C27" s="115"/>
      <c r="D27" s="115"/>
      <c r="E27" s="389" t="s">
        <v>37</v>
      </c>
      <c r="F27" s="389"/>
      <c r="G27" s="389"/>
      <c r="H27" s="389"/>
      <c r="I27" s="117"/>
      <c r="J27" s="115"/>
      <c r="K27" s="115"/>
      <c r="L27" s="118"/>
      <c r="S27" s="115"/>
      <c r="T27" s="115"/>
      <c r="U27" s="115"/>
      <c r="V27" s="115"/>
      <c r="W27" s="115"/>
      <c r="X27" s="115"/>
      <c r="Y27" s="115"/>
      <c r="Z27" s="115"/>
      <c r="AA27" s="115"/>
      <c r="AB27" s="115"/>
      <c r="AC27" s="115"/>
      <c r="AD27" s="115"/>
      <c r="AE27" s="115"/>
    </row>
    <row r="28" spans="1:31" s="2" customFormat="1" ht="6.9" customHeight="1">
      <c r="A28" s="36"/>
      <c r="B28" s="41"/>
      <c r="C28" s="36"/>
      <c r="D28" s="36"/>
      <c r="E28" s="36"/>
      <c r="F28" s="36"/>
      <c r="G28" s="36"/>
      <c r="H28" s="36"/>
      <c r="I28" s="110"/>
      <c r="J28" s="36"/>
      <c r="K28" s="36"/>
      <c r="L28" s="111"/>
      <c r="S28" s="36"/>
      <c r="T28" s="36"/>
      <c r="U28" s="36"/>
      <c r="V28" s="36"/>
      <c r="W28" s="36"/>
      <c r="X28" s="36"/>
      <c r="Y28" s="36"/>
      <c r="Z28" s="36"/>
      <c r="AA28" s="36"/>
      <c r="AB28" s="36"/>
      <c r="AC28" s="36"/>
      <c r="AD28" s="36"/>
      <c r="AE28" s="36"/>
    </row>
    <row r="29" spans="1:31" s="2" customFormat="1" ht="6.9" customHeight="1">
      <c r="A29" s="36"/>
      <c r="B29" s="41"/>
      <c r="C29" s="36"/>
      <c r="D29" s="119"/>
      <c r="E29" s="119"/>
      <c r="F29" s="119"/>
      <c r="G29" s="119"/>
      <c r="H29" s="119"/>
      <c r="I29" s="120"/>
      <c r="J29" s="119"/>
      <c r="K29" s="119"/>
      <c r="L29" s="111"/>
      <c r="S29" s="36"/>
      <c r="T29" s="36"/>
      <c r="U29" s="36"/>
      <c r="V29" s="36"/>
      <c r="W29" s="36"/>
      <c r="X29" s="36"/>
      <c r="Y29" s="36"/>
      <c r="Z29" s="36"/>
      <c r="AA29" s="36"/>
      <c r="AB29" s="36"/>
      <c r="AC29" s="36"/>
      <c r="AD29" s="36"/>
      <c r="AE29" s="36"/>
    </row>
    <row r="30" spans="1:31" s="2" customFormat="1" ht="25.35" customHeight="1">
      <c r="A30" s="36"/>
      <c r="B30" s="41"/>
      <c r="C30" s="36"/>
      <c r="D30" s="121" t="s">
        <v>38</v>
      </c>
      <c r="E30" s="36"/>
      <c r="F30" s="36"/>
      <c r="G30" s="36"/>
      <c r="H30" s="36"/>
      <c r="I30" s="110"/>
      <c r="J30" s="122">
        <f>ROUND(J115, 1)</f>
        <v>0</v>
      </c>
      <c r="K30" s="36"/>
      <c r="L30" s="111"/>
      <c r="S30" s="36"/>
      <c r="T30" s="36"/>
      <c r="U30" s="36"/>
      <c r="V30" s="36"/>
      <c r="W30" s="36"/>
      <c r="X30" s="36"/>
      <c r="Y30" s="36"/>
      <c r="Z30" s="36"/>
      <c r="AA30" s="36"/>
      <c r="AB30" s="36"/>
      <c r="AC30" s="36"/>
      <c r="AD30" s="36"/>
      <c r="AE30" s="36"/>
    </row>
    <row r="31" spans="1:31" s="2" customFormat="1" ht="6.9" customHeight="1">
      <c r="A31" s="36"/>
      <c r="B31" s="41"/>
      <c r="C31" s="36"/>
      <c r="D31" s="119"/>
      <c r="E31" s="119"/>
      <c r="F31" s="119"/>
      <c r="G31" s="119"/>
      <c r="H31" s="119"/>
      <c r="I31" s="120"/>
      <c r="J31" s="119"/>
      <c r="K31" s="119"/>
      <c r="L31" s="111"/>
      <c r="S31" s="36"/>
      <c r="T31" s="36"/>
      <c r="U31" s="36"/>
      <c r="V31" s="36"/>
      <c r="W31" s="36"/>
      <c r="X31" s="36"/>
      <c r="Y31" s="36"/>
      <c r="Z31" s="36"/>
      <c r="AA31" s="36"/>
      <c r="AB31" s="36"/>
      <c r="AC31" s="36"/>
      <c r="AD31" s="36"/>
      <c r="AE31" s="36"/>
    </row>
    <row r="32" spans="1:31" s="2" customFormat="1" ht="14.4" customHeight="1">
      <c r="A32" s="36"/>
      <c r="B32" s="41"/>
      <c r="C32" s="36"/>
      <c r="D32" s="36"/>
      <c r="E32" s="36"/>
      <c r="F32" s="123" t="s">
        <v>40</v>
      </c>
      <c r="G32" s="36"/>
      <c r="H32" s="36"/>
      <c r="I32" s="124" t="s">
        <v>39</v>
      </c>
      <c r="J32" s="123" t="s">
        <v>41</v>
      </c>
      <c r="K32" s="36"/>
      <c r="L32" s="111"/>
      <c r="S32" s="36"/>
      <c r="T32" s="36"/>
      <c r="U32" s="36"/>
      <c r="V32" s="36"/>
      <c r="W32" s="36"/>
      <c r="X32" s="36"/>
      <c r="Y32" s="36"/>
      <c r="Z32" s="36"/>
      <c r="AA32" s="36"/>
      <c r="AB32" s="36"/>
      <c r="AC32" s="36"/>
      <c r="AD32" s="36"/>
      <c r="AE32" s="36"/>
    </row>
    <row r="33" spans="1:31" s="2" customFormat="1" ht="14.4" customHeight="1">
      <c r="A33" s="36"/>
      <c r="B33" s="41"/>
      <c r="C33" s="36"/>
      <c r="D33" s="125" t="s">
        <v>42</v>
      </c>
      <c r="E33" s="109" t="s">
        <v>43</v>
      </c>
      <c r="F33" s="126">
        <f>ROUND((SUM(BE115:BE804)),  1)</f>
        <v>0</v>
      </c>
      <c r="G33" s="36"/>
      <c r="H33" s="36"/>
      <c r="I33" s="127">
        <v>0.21</v>
      </c>
      <c r="J33" s="126">
        <f>ROUND(((SUM(BE115:BE804))*I33),  1)</f>
        <v>0</v>
      </c>
      <c r="K33" s="36"/>
      <c r="L33" s="111"/>
      <c r="S33" s="36"/>
      <c r="T33" s="36"/>
      <c r="U33" s="36"/>
      <c r="V33" s="36"/>
      <c r="W33" s="36"/>
      <c r="X33" s="36"/>
      <c r="Y33" s="36"/>
      <c r="Z33" s="36"/>
      <c r="AA33" s="36"/>
      <c r="AB33" s="36"/>
      <c r="AC33" s="36"/>
      <c r="AD33" s="36"/>
      <c r="AE33" s="36"/>
    </row>
    <row r="34" spans="1:31" s="2" customFormat="1" ht="14.4" customHeight="1">
      <c r="A34" s="36"/>
      <c r="B34" s="41"/>
      <c r="C34" s="36"/>
      <c r="D34" s="36"/>
      <c r="E34" s="109" t="s">
        <v>44</v>
      </c>
      <c r="F34" s="126">
        <f>ROUND((SUM(BF115:BF804)),  1)</f>
        <v>0</v>
      </c>
      <c r="G34" s="36"/>
      <c r="H34" s="36"/>
      <c r="I34" s="127">
        <v>0.15</v>
      </c>
      <c r="J34" s="126">
        <f>ROUND(((SUM(BF115:BF804))*I34),  1)</f>
        <v>0</v>
      </c>
      <c r="K34" s="36"/>
      <c r="L34" s="111"/>
      <c r="S34" s="36"/>
      <c r="T34" s="36"/>
      <c r="U34" s="36"/>
      <c r="V34" s="36"/>
      <c r="W34" s="36"/>
      <c r="X34" s="36"/>
      <c r="Y34" s="36"/>
      <c r="Z34" s="36"/>
      <c r="AA34" s="36"/>
      <c r="AB34" s="36"/>
      <c r="AC34" s="36"/>
      <c r="AD34" s="36"/>
      <c r="AE34" s="36"/>
    </row>
    <row r="35" spans="1:31" s="2" customFormat="1" ht="14.4" hidden="1" customHeight="1">
      <c r="A35" s="36"/>
      <c r="B35" s="41"/>
      <c r="C35" s="36"/>
      <c r="D35" s="36"/>
      <c r="E35" s="109" t="s">
        <v>45</v>
      </c>
      <c r="F35" s="126">
        <f>ROUND((SUM(BG115:BG804)),  1)</f>
        <v>0</v>
      </c>
      <c r="G35" s="36"/>
      <c r="H35" s="36"/>
      <c r="I35" s="127">
        <v>0.21</v>
      </c>
      <c r="J35" s="126">
        <f>0</f>
        <v>0</v>
      </c>
      <c r="K35" s="36"/>
      <c r="L35" s="111"/>
      <c r="S35" s="36"/>
      <c r="T35" s="36"/>
      <c r="U35" s="36"/>
      <c r="V35" s="36"/>
      <c r="W35" s="36"/>
      <c r="X35" s="36"/>
      <c r="Y35" s="36"/>
      <c r="Z35" s="36"/>
      <c r="AA35" s="36"/>
      <c r="AB35" s="36"/>
      <c r="AC35" s="36"/>
      <c r="AD35" s="36"/>
      <c r="AE35" s="36"/>
    </row>
    <row r="36" spans="1:31" s="2" customFormat="1" ht="14.4" hidden="1" customHeight="1">
      <c r="A36" s="36"/>
      <c r="B36" s="41"/>
      <c r="C36" s="36"/>
      <c r="D36" s="36"/>
      <c r="E36" s="109" t="s">
        <v>46</v>
      </c>
      <c r="F36" s="126">
        <f>ROUND((SUM(BH115:BH804)),  1)</f>
        <v>0</v>
      </c>
      <c r="G36" s="36"/>
      <c r="H36" s="36"/>
      <c r="I36" s="127">
        <v>0.15</v>
      </c>
      <c r="J36" s="126">
        <f>0</f>
        <v>0</v>
      </c>
      <c r="K36" s="36"/>
      <c r="L36" s="111"/>
      <c r="S36" s="36"/>
      <c r="T36" s="36"/>
      <c r="U36" s="36"/>
      <c r="V36" s="36"/>
      <c r="W36" s="36"/>
      <c r="X36" s="36"/>
      <c r="Y36" s="36"/>
      <c r="Z36" s="36"/>
      <c r="AA36" s="36"/>
      <c r="AB36" s="36"/>
      <c r="AC36" s="36"/>
      <c r="AD36" s="36"/>
      <c r="AE36" s="36"/>
    </row>
    <row r="37" spans="1:31" s="2" customFormat="1" ht="14.4" hidden="1" customHeight="1">
      <c r="A37" s="36"/>
      <c r="B37" s="41"/>
      <c r="C37" s="36"/>
      <c r="D37" s="36"/>
      <c r="E37" s="109" t="s">
        <v>47</v>
      </c>
      <c r="F37" s="126">
        <f>ROUND((SUM(BI115:BI804)),  1)</f>
        <v>0</v>
      </c>
      <c r="G37" s="36"/>
      <c r="H37" s="36"/>
      <c r="I37" s="127">
        <v>0</v>
      </c>
      <c r="J37" s="126">
        <f>0</f>
        <v>0</v>
      </c>
      <c r="K37" s="36"/>
      <c r="L37" s="111"/>
      <c r="S37" s="36"/>
      <c r="T37" s="36"/>
      <c r="U37" s="36"/>
      <c r="V37" s="36"/>
      <c r="W37" s="36"/>
      <c r="X37" s="36"/>
      <c r="Y37" s="36"/>
      <c r="Z37" s="36"/>
      <c r="AA37" s="36"/>
      <c r="AB37" s="36"/>
      <c r="AC37" s="36"/>
      <c r="AD37" s="36"/>
      <c r="AE37" s="36"/>
    </row>
    <row r="38" spans="1:31" s="2" customFormat="1" ht="6.9" customHeight="1">
      <c r="A38" s="36"/>
      <c r="B38" s="41"/>
      <c r="C38" s="36"/>
      <c r="D38" s="36"/>
      <c r="E38" s="36"/>
      <c r="F38" s="36"/>
      <c r="G38" s="36"/>
      <c r="H38" s="36"/>
      <c r="I38" s="110"/>
      <c r="J38" s="36"/>
      <c r="K38" s="36"/>
      <c r="L38" s="111"/>
      <c r="S38" s="36"/>
      <c r="T38" s="36"/>
      <c r="U38" s="36"/>
      <c r="V38" s="36"/>
      <c r="W38" s="36"/>
      <c r="X38" s="36"/>
      <c r="Y38" s="36"/>
      <c r="Z38" s="36"/>
      <c r="AA38" s="36"/>
      <c r="AB38" s="36"/>
      <c r="AC38" s="36"/>
      <c r="AD38" s="36"/>
      <c r="AE38" s="36"/>
    </row>
    <row r="39" spans="1:31" s="2" customFormat="1" ht="25.35" customHeight="1">
      <c r="A39" s="36"/>
      <c r="B39" s="41"/>
      <c r="C39" s="128"/>
      <c r="D39" s="129" t="s">
        <v>48</v>
      </c>
      <c r="E39" s="130"/>
      <c r="F39" s="130"/>
      <c r="G39" s="131" t="s">
        <v>49</v>
      </c>
      <c r="H39" s="132" t="s">
        <v>50</v>
      </c>
      <c r="I39" s="133"/>
      <c r="J39" s="134">
        <f>SUM(J30:J37)</f>
        <v>0</v>
      </c>
      <c r="K39" s="135"/>
      <c r="L39" s="111"/>
      <c r="S39" s="36"/>
      <c r="T39" s="36"/>
      <c r="U39" s="36"/>
      <c r="V39" s="36"/>
      <c r="W39" s="36"/>
      <c r="X39" s="36"/>
      <c r="Y39" s="36"/>
      <c r="Z39" s="36"/>
      <c r="AA39" s="36"/>
      <c r="AB39" s="36"/>
      <c r="AC39" s="36"/>
      <c r="AD39" s="36"/>
      <c r="AE39" s="36"/>
    </row>
    <row r="40" spans="1:31" s="2" customFormat="1" ht="14.4" customHeight="1">
      <c r="A40" s="36"/>
      <c r="B40" s="136"/>
      <c r="C40" s="137"/>
      <c r="D40" s="137"/>
      <c r="E40" s="137"/>
      <c r="F40" s="137"/>
      <c r="G40" s="137"/>
      <c r="H40" s="137"/>
      <c r="I40" s="138"/>
      <c r="J40" s="137"/>
      <c r="K40" s="137"/>
      <c r="L40" s="111"/>
      <c r="S40" s="36"/>
      <c r="T40" s="36"/>
      <c r="U40" s="36"/>
      <c r="V40" s="36"/>
      <c r="W40" s="36"/>
      <c r="X40" s="36"/>
      <c r="Y40" s="36"/>
      <c r="Z40" s="36"/>
      <c r="AA40" s="36"/>
      <c r="AB40" s="36"/>
      <c r="AC40" s="36"/>
      <c r="AD40" s="36"/>
      <c r="AE40" s="36"/>
    </row>
    <row r="44" spans="1:31" s="2" customFormat="1" ht="6.9" customHeight="1">
      <c r="A44" s="36"/>
      <c r="B44" s="139"/>
      <c r="C44" s="140"/>
      <c r="D44" s="140"/>
      <c r="E44" s="140"/>
      <c r="F44" s="140"/>
      <c r="G44" s="140"/>
      <c r="H44" s="140"/>
      <c r="I44" s="141"/>
      <c r="J44" s="140"/>
      <c r="K44" s="140"/>
      <c r="L44" s="111"/>
      <c r="S44" s="36"/>
      <c r="T44" s="36"/>
      <c r="U44" s="36"/>
      <c r="V44" s="36"/>
      <c r="W44" s="36"/>
      <c r="X44" s="36"/>
      <c r="Y44" s="36"/>
      <c r="Z44" s="36"/>
      <c r="AA44" s="36"/>
      <c r="AB44" s="36"/>
      <c r="AC44" s="36"/>
      <c r="AD44" s="36"/>
      <c r="AE44" s="36"/>
    </row>
    <row r="45" spans="1:31" s="2" customFormat="1" ht="24.9" customHeight="1">
      <c r="A45" s="36"/>
      <c r="B45" s="37"/>
      <c r="C45" s="25" t="s">
        <v>91</v>
      </c>
      <c r="D45" s="38"/>
      <c r="E45" s="38"/>
      <c r="F45" s="38"/>
      <c r="G45" s="38"/>
      <c r="H45" s="38"/>
      <c r="I45" s="110"/>
      <c r="J45" s="38"/>
      <c r="K45" s="38"/>
      <c r="L45" s="111"/>
      <c r="S45" s="36"/>
      <c r="T45" s="36"/>
      <c r="U45" s="36"/>
      <c r="V45" s="36"/>
      <c r="W45" s="36"/>
      <c r="X45" s="36"/>
      <c r="Y45" s="36"/>
      <c r="Z45" s="36"/>
      <c r="AA45" s="36"/>
      <c r="AB45" s="36"/>
      <c r="AC45" s="36"/>
      <c r="AD45" s="36"/>
      <c r="AE45" s="36"/>
    </row>
    <row r="46" spans="1:31" s="2" customFormat="1" ht="6.9" customHeight="1">
      <c r="A46" s="36"/>
      <c r="B46" s="37"/>
      <c r="C46" s="38"/>
      <c r="D46" s="38"/>
      <c r="E46" s="38"/>
      <c r="F46" s="38"/>
      <c r="G46" s="38"/>
      <c r="H46" s="38"/>
      <c r="I46" s="110"/>
      <c r="J46" s="38"/>
      <c r="K46" s="38"/>
      <c r="L46" s="111"/>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0"/>
      <c r="J47" s="38"/>
      <c r="K47" s="38"/>
      <c r="L47" s="111"/>
      <c r="S47" s="36"/>
      <c r="T47" s="36"/>
      <c r="U47" s="36"/>
      <c r="V47" s="36"/>
      <c r="W47" s="36"/>
      <c r="X47" s="36"/>
      <c r="Y47" s="36"/>
      <c r="Z47" s="36"/>
      <c r="AA47" s="36"/>
      <c r="AB47" s="36"/>
      <c r="AC47" s="36"/>
      <c r="AD47" s="36"/>
      <c r="AE47" s="36"/>
    </row>
    <row r="48" spans="1:31" s="2" customFormat="1" ht="14.4" customHeight="1">
      <c r="A48" s="36"/>
      <c r="B48" s="37"/>
      <c r="C48" s="38"/>
      <c r="D48" s="38"/>
      <c r="E48" s="390" t="str">
        <f>E7</f>
        <v>VYBUDOVÁNÍ BEZBARIÉROVÉHO PŘÍSTUPU V OBJEKTU DOZP</v>
      </c>
      <c r="F48" s="391"/>
      <c r="G48" s="391"/>
      <c r="H48" s="391"/>
      <c r="I48" s="110"/>
      <c r="J48" s="38"/>
      <c r="K48" s="38"/>
      <c r="L48" s="111"/>
      <c r="S48" s="36"/>
      <c r="T48" s="36"/>
      <c r="U48" s="36"/>
      <c r="V48" s="36"/>
      <c r="W48" s="36"/>
      <c r="X48" s="36"/>
      <c r="Y48" s="36"/>
      <c r="Z48" s="36"/>
      <c r="AA48" s="36"/>
      <c r="AB48" s="36"/>
      <c r="AC48" s="36"/>
      <c r="AD48" s="36"/>
      <c r="AE48" s="36"/>
    </row>
    <row r="49" spans="1:47" s="2" customFormat="1" ht="12" customHeight="1">
      <c r="A49" s="36"/>
      <c r="B49" s="37"/>
      <c r="C49" s="31" t="s">
        <v>89</v>
      </c>
      <c r="D49" s="38"/>
      <c r="E49" s="38"/>
      <c r="F49" s="38"/>
      <c r="G49" s="38"/>
      <c r="H49" s="38"/>
      <c r="I49" s="110"/>
      <c r="J49" s="38"/>
      <c r="K49" s="38"/>
      <c r="L49" s="111"/>
      <c r="S49" s="36"/>
      <c r="T49" s="36"/>
      <c r="U49" s="36"/>
      <c r="V49" s="36"/>
      <c r="W49" s="36"/>
      <c r="X49" s="36"/>
      <c r="Y49" s="36"/>
      <c r="Z49" s="36"/>
      <c r="AA49" s="36"/>
      <c r="AB49" s="36"/>
      <c r="AC49" s="36"/>
      <c r="AD49" s="36"/>
      <c r="AE49" s="36"/>
    </row>
    <row r="50" spans="1:47" s="2" customFormat="1" ht="14.4" customHeight="1">
      <c r="A50" s="36"/>
      <c r="B50" s="37"/>
      <c r="C50" s="38"/>
      <c r="D50" s="38"/>
      <c r="E50" s="362" t="str">
        <f>E9</f>
        <v>1 - STAVEBNÍ ČÁST</v>
      </c>
      <c r="F50" s="392"/>
      <c r="G50" s="392"/>
      <c r="H50" s="392"/>
      <c r="I50" s="110"/>
      <c r="J50" s="38"/>
      <c r="K50" s="38"/>
      <c r="L50" s="111"/>
      <c r="S50" s="36"/>
      <c r="T50" s="36"/>
      <c r="U50" s="36"/>
      <c r="V50" s="36"/>
      <c r="W50" s="36"/>
      <c r="X50" s="36"/>
      <c r="Y50" s="36"/>
      <c r="Z50" s="36"/>
      <c r="AA50" s="36"/>
      <c r="AB50" s="36"/>
      <c r="AC50" s="36"/>
      <c r="AD50" s="36"/>
      <c r="AE50" s="36"/>
    </row>
    <row r="51" spans="1:47" s="2" customFormat="1" ht="6.9" customHeight="1">
      <c r="A51" s="36"/>
      <c r="B51" s="37"/>
      <c r="C51" s="38"/>
      <c r="D51" s="38"/>
      <c r="E51" s="38"/>
      <c r="F51" s="38"/>
      <c r="G51" s="38"/>
      <c r="H51" s="38"/>
      <c r="I51" s="110"/>
      <c r="J51" s="38"/>
      <c r="K51" s="38"/>
      <c r="L51" s="111"/>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Za Humny 580/15, Trmice</v>
      </c>
      <c r="G52" s="38"/>
      <c r="H52" s="38"/>
      <c r="I52" s="113" t="s">
        <v>23</v>
      </c>
      <c r="J52" s="61" t="str">
        <f>IF(J12="","",J12)</f>
        <v>3. 5. 2020</v>
      </c>
      <c r="K52" s="38"/>
      <c r="L52" s="111"/>
      <c r="S52" s="36"/>
      <c r="T52" s="36"/>
      <c r="U52" s="36"/>
      <c r="V52" s="36"/>
      <c r="W52" s="36"/>
      <c r="X52" s="36"/>
      <c r="Y52" s="36"/>
      <c r="Z52" s="36"/>
      <c r="AA52" s="36"/>
      <c r="AB52" s="36"/>
      <c r="AC52" s="36"/>
      <c r="AD52" s="36"/>
      <c r="AE52" s="36"/>
    </row>
    <row r="53" spans="1:47" s="2" customFormat="1" ht="6.9" customHeight="1">
      <c r="A53" s="36"/>
      <c r="B53" s="37"/>
      <c r="C53" s="38"/>
      <c r="D53" s="38"/>
      <c r="E53" s="38"/>
      <c r="F53" s="38"/>
      <c r="G53" s="38"/>
      <c r="H53" s="38"/>
      <c r="I53" s="110"/>
      <c r="J53" s="38"/>
      <c r="K53" s="38"/>
      <c r="L53" s="111"/>
      <c r="S53" s="36"/>
      <c r="T53" s="36"/>
      <c r="U53" s="36"/>
      <c r="V53" s="36"/>
      <c r="W53" s="36"/>
      <c r="X53" s="36"/>
      <c r="Y53" s="36"/>
      <c r="Z53" s="36"/>
      <c r="AA53" s="36"/>
      <c r="AB53" s="36"/>
      <c r="AC53" s="36"/>
      <c r="AD53" s="36"/>
      <c r="AE53" s="36"/>
    </row>
    <row r="54" spans="1:47" s="2" customFormat="1" ht="40.799999999999997" customHeight="1">
      <c r="A54" s="36"/>
      <c r="B54" s="37"/>
      <c r="C54" s="31" t="s">
        <v>25</v>
      </c>
      <c r="D54" s="38"/>
      <c r="E54" s="38"/>
      <c r="F54" s="29" t="str">
        <f>E15</f>
        <v>DOZP Ústí n.L. Čajkovského 82, Ústí n.L.</v>
      </c>
      <c r="G54" s="38"/>
      <c r="H54" s="38"/>
      <c r="I54" s="113" t="s">
        <v>31</v>
      </c>
      <c r="J54" s="34" t="str">
        <f>E21</f>
        <v xml:space="preserve">Zefraprojekt, s.r.o. Ústí nad Labem </v>
      </c>
      <c r="K54" s="38"/>
      <c r="L54" s="111"/>
      <c r="S54" s="36"/>
      <c r="T54" s="36"/>
      <c r="U54" s="36"/>
      <c r="V54" s="36"/>
      <c r="W54" s="36"/>
      <c r="X54" s="36"/>
      <c r="Y54" s="36"/>
      <c r="Z54" s="36"/>
      <c r="AA54" s="36"/>
      <c r="AB54" s="36"/>
      <c r="AC54" s="36"/>
      <c r="AD54" s="36"/>
      <c r="AE54" s="36"/>
    </row>
    <row r="55" spans="1:47" s="2" customFormat="1" ht="26.4" customHeight="1">
      <c r="A55" s="36"/>
      <c r="B55" s="37"/>
      <c r="C55" s="31" t="s">
        <v>29</v>
      </c>
      <c r="D55" s="38"/>
      <c r="E55" s="38"/>
      <c r="F55" s="29" t="str">
        <f>IF(E18="","",E18)</f>
        <v>Vyplň údaj</v>
      </c>
      <c r="G55" s="38"/>
      <c r="H55" s="38"/>
      <c r="I55" s="113" t="s">
        <v>34</v>
      </c>
      <c r="J55" s="34" t="str">
        <f>E24</f>
        <v>Nina Blavková Děčín</v>
      </c>
      <c r="K55" s="38"/>
      <c r="L55" s="111"/>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0"/>
      <c r="J56" s="38"/>
      <c r="K56" s="38"/>
      <c r="L56" s="111"/>
      <c r="S56" s="36"/>
      <c r="T56" s="36"/>
      <c r="U56" s="36"/>
      <c r="V56" s="36"/>
      <c r="W56" s="36"/>
      <c r="X56" s="36"/>
      <c r="Y56" s="36"/>
      <c r="Z56" s="36"/>
      <c r="AA56" s="36"/>
      <c r="AB56" s="36"/>
      <c r="AC56" s="36"/>
      <c r="AD56" s="36"/>
      <c r="AE56" s="36"/>
    </row>
    <row r="57" spans="1:47" s="2" customFormat="1" ht="29.25" customHeight="1">
      <c r="A57" s="36"/>
      <c r="B57" s="37"/>
      <c r="C57" s="142" t="s">
        <v>92</v>
      </c>
      <c r="D57" s="143"/>
      <c r="E57" s="143"/>
      <c r="F57" s="143"/>
      <c r="G57" s="143"/>
      <c r="H57" s="143"/>
      <c r="I57" s="144"/>
      <c r="J57" s="145" t="s">
        <v>93</v>
      </c>
      <c r="K57" s="143"/>
      <c r="L57" s="111"/>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0"/>
      <c r="J58" s="38"/>
      <c r="K58" s="38"/>
      <c r="L58" s="111"/>
      <c r="S58" s="36"/>
      <c r="T58" s="36"/>
      <c r="U58" s="36"/>
      <c r="V58" s="36"/>
      <c r="W58" s="36"/>
      <c r="X58" s="36"/>
      <c r="Y58" s="36"/>
      <c r="Z58" s="36"/>
      <c r="AA58" s="36"/>
      <c r="AB58" s="36"/>
      <c r="AC58" s="36"/>
      <c r="AD58" s="36"/>
      <c r="AE58" s="36"/>
    </row>
    <row r="59" spans="1:47" s="2" customFormat="1" ht="22.8" customHeight="1">
      <c r="A59" s="36"/>
      <c r="B59" s="37"/>
      <c r="C59" s="146" t="s">
        <v>70</v>
      </c>
      <c r="D59" s="38"/>
      <c r="E59" s="38"/>
      <c r="F59" s="38"/>
      <c r="G59" s="38"/>
      <c r="H59" s="38"/>
      <c r="I59" s="110"/>
      <c r="J59" s="79">
        <f>J115</f>
        <v>0</v>
      </c>
      <c r="K59" s="38"/>
      <c r="L59" s="111"/>
      <c r="S59" s="36"/>
      <c r="T59" s="36"/>
      <c r="U59" s="36"/>
      <c r="V59" s="36"/>
      <c r="W59" s="36"/>
      <c r="X59" s="36"/>
      <c r="Y59" s="36"/>
      <c r="Z59" s="36"/>
      <c r="AA59" s="36"/>
      <c r="AB59" s="36"/>
      <c r="AC59" s="36"/>
      <c r="AD59" s="36"/>
      <c r="AE59" s="36"/>
      <c r="AU59" s="19" t="s">
        <v>94</v>
      </c>
    </row>
    <row r="60" spans="1:47" s="9" customFormat="1" ht="24.9" customHeight="1">
      <c r="B60" s="147"/>
      <c r="C60" s="148"/>
      <c r="D60" s="149" t="s">
        <v>95</v>
      </c>
      <c r="E60" s="150"/>
      <c r="F60" s="150"/>
      <c r="G60" s="150"/>
      <c r="H60" s="150"/>
      <c r="I60" s="151"/>
      <c r="J60" s="152">
        <f>J116</f>
        <v>0</v>
      </c>
      <c r="K60" s="148"/>
      <c r="L60" s="153"/>
    </row>
    <row r="61" spans="1:47" s="10" customFormat="1" ht="19.95" customHeight="1">
      <c r="B61" s="154"/>
      <c r="C61" s="155"/>
      <c r="D61" s="156" t="s">
        <v>96</v>
      </c>
      <c r="E61" s="157"/>
      <c r="F61" s="157"/>
      <c r="G61" s="157"/>
      <c r="H61" s="157"/>
      <c r="I61" s="158"/>
      <c r="J61" s="159">
        <f>J117</f>
        <v>0</v>
      </c>
      <c r="K61" s="155"/>
      <c r="L61" s="160"/>
    </row>
    <row r="62" spans="1:47" s="10" customFormat="1" ht="14.85" customHeight="1">
      <c r="B62" s="154"/>
      <c r="C62" s="155"/>
      <c r="D62" s="156" t="s">
        <v>97</v>
      </c>
      <c r="E62" s="157"/>
      <c r="F62" s="157"/>
      <c r="G62" s="157"/>
      <c r="H62" s="157"/>
      <c r="I62" s="158"/>
      <c r="J62" s="159">
        <f>J118</f>
        <v>0</v>
      </c>
      <c r="K62" s="155"/>
      <c r="L62" s="160"/>
    </row>
    <row r="63" spans="1:47" s="10" customFormat="1" ht="14.85" customHeight="1">
      <c r="B63" s="154"/>
      <c r="C63" s="155"/>
      <c r="D63" s="156" t="s">
        <v>98</v>
      </c>
      <c r="E63" s="157"/>
      <c r="F63" s="157"/>
      <c r="G63" s="157"/>
      <c r="H63" s="157"/>
      <c r="I63" s="158"/>
      <c r="J63" s="159">
        <f>J131</f>
        <v>0</v>
      </c>
      <c r="K63" s="155"/>
      <c r="L63" s="160"/>
    </row>
    <row r="64" spans="1:47" s="10" customFormat="1" ht="14.85" customHeight="1">
      <c r="B64" s="154"/>
      <c r="C64" s="155"/>
      <c r="D64" s="156" t="s">
        <v>99</v>
      </c>
      <c r="E64" s="157"/>
      <c r="F64" s="157"/>
      <c r="G64" s="157"/>
      <c r="H64" s="157"/>
      <c r="I64" s="158"/>
      <c r="J64" s="159">
        <f>J144</f>
        <v>0</v>
      </c>
      <c r="K64" s="155"/>
      <c r="L64" s="160"/>
    </row>
    <row r="65" spans="2:12" s="10" customFormat="1" ht="14.85" customHeight="1">
      <c r="B65" s="154"/>
      <c r="C65" s="155"/>
      <c r="D65" s="156" t="s">
        <v>100</v>
      </c>
      <c r="E65" s="157"/>
      <c r="F65" s="157"/>
      <c r="G65" s="157"/>
      <c r="H65" s="157"/>
      <c r="I65" s="158"/>
      <c r="J65" s="159">
        <f>J153</f>
        <v>0</v>
      </c>
      <c r="K65" s="155"/>
      <c r="L65" s="160"/>
    </row>
    <row r="66" spans="2:12" s="10" customFormat="1" ht="19.95" customHeight="1">
      <c r="B66" s="154"/>
      <c r="C66" s="155"/>
      <c r="D66" s="156" t="s">
        <v>101</v>
      </c>
      <c r="E66" s="157"/>
      <c r="F66" s="157"/>
      <c r="G66" s="157"/>
      <c r="H66" s="157"/>
      <c r="I66" s="158"/>
      <c r="J66" s="159">
        <f>J160</f>
        <v>0</v>
      </c>
      <c r="K66" s="155"/>
      <c r="L66" s="160"/>
    </row>
    <row r="67" spans="2:12" s="10" customFormat="1" ht="19.95" customHeight="1">
      <c r="B67" s="154"/>
      <c r="C67" s="155"/>
      <c r="D67" s="156" t="s">
        <v>102</v>
      </c>
      <c r="E67" s="157"/>
      <c r="F67" s="157"/>
      <c r="G67" s="157"/>
      <c r="H67" s="157"/>
      <c r="I67" s="158"/>
      <c r="J67" s="159">
        <f>J216</f>
        <v>0</v>
      </c>
      <c r="K67" s="155"/>
      <c r="L67" s="160"/>
    </row>
    <row r="68" spans="2:12" s="10" customFormat="1" ht="14.85" customHeight="1">
      <c r="B68" s="154"/>
      <c r="C68" s="155"/>
      <c r="D68" s="156" t="s">
        <v>103</v>
      </c>
      <c r="E68" s="157"/>
      <c r="F68" s="157"/>
      <c r="G68" s="157"/>
      <c r="H68" s="157"/>
      <c r="I68" s="158"/>
      <c r="J68" s="159">
        <f>J217</f>
        <v>0</v>
      </c>
      <c r="K68" s="155"/>
      <c r="L68" s="160"/>
    </row>
    <row r="69" spans="2:12" s="10" customFormat="1" ht="14.85" customHeight="1">
      <c r="B69" s="154"/>
      <c r="C69" s="155"/>
      <c r="D69" s="156" t="s">
        <v>104</v>
      </c>
      <c r="E69" s="157"/>
      <c r="F69" s="157"/>
      <c r="G69" s="157"/>
      <c r="H69" s="157"/>
      <c r="I69" s="158"/>
      <c r="J69" s="159">
        <f>J256</f>
        <v>0</v>
      </c>
      <c r="K69" s="155"/>
      <c r="L69" s="160"/>
    </row>
    <row r="70" spans="2:12" s="10" customFormat="1" ht="14.85" customHeight="1">
      <c r="B70" s="154"/>
      <c r="C70" s="155"/>
      <c r="D70" s="156" t="s">
        <v>105</v>
      </c>
      <c r="E70" s="157"/>
      <c r="F70" s="157"/>
      <c r="G70" s="157"/>
      <c r="H70" s="157"/>
      <c r="I70" s="158"/>
      <c r="J70" s="159">
        <f>J272</f>
        <v>0</v>
      </c>
      <c r="K70" s="155"/>
      <c r="L70" s="160"/>
    </row>
    <row r="71" spans="2:12" s="10" customFormat="1" ht="19.95" customHeight="1">
      <c r="B71" s="154"/>
      <c r="C71" s="155"/>
      <c r="D71" s="156" t="s">
        <v>106</v>
      </c>
      <c r="E71" s="157"/>
      <c r="F71" s="157"/>
      <c r="G71" s="157"/>
      <c r="H71" s="157"/>
      <c r="I71" s="158"/>
      <c r="J71" s="159">
        <f>J286</f>
        <v>0</v>
      </c>
      <c r="K71" s="155"/>
      <c r="L71" s="160"/>
    </row>
    <row r="72" spans="2:12" s="10" customFormat="1" ht="14.85" customHeight="1">
      <c r="B72" s="154"/>
      <c r="C72" s="155"/>
      <c r="D72" s="156" t="s">
        <v>107</v>
      </c>
      <c r="E72" s="157"/>
      <c r="F72" s="157"/>
      <c r="G72" s="157"/>
      <c r="H72" s="157"/>
      <c r="I72" s="158"/>
      <c r="J72" s="159">
        <f>J287</f>
        <v>0</v>
      </c>
      <c r="K72" s="155"/>
      <c r="L72" s="160"/>
    </row>
    <row r="73" spans="2:12" s="10" customFormat="1" ht="14.85" customHeight="1">
      <c r="B73" s="154"/>
      <c r="C73" s="155"/>
      <c r="D73" s="156" t="s">
        <v>108</v>
      </c>
      <c r="E73" s="157"/>
      <c r="F73" s="157"/>
      <c r="G73" s="157"/>
      <c r="H73" s="157"/>
      <c r="I73" s="158"/>
      <c r="J73" s="159">
        <f>J304</f>
        <v>0</v>
      </c>
      <c r="K73" s="155"/>
      <c r="L73" s="160"/>
    </row>
    <row r="74" spans="2:12" s="10" customFormat="1" ht="14.85" customHeight="1">
      <c r="B74" s="154"/>
      <c r="C74" s="155"/>
      <c r="D74" s="156" t="s">
        <v>109</v>
      </c>
      <c r="E74" s="157"/>
      <c r="F74" s="157"/>
      <c r="G74" s="157"/>
      <c r="H74" s="157"/>
      <c r="I74" s="158"/>
      <c r="J74" s="159">
        <f>J341</f>
        <v>0</v>
      </c>
      <c r="K74" s="155"/>
      <c r="L74" s="160"/>
    </row>
    <row r="75" spans="2:12" s="10" customFormat="1" ht="19.95" customHeight="1">
      <c r="B75" s="154"/>
      <c r="C75" s="155"/>
      <c r="D75" s="156" t="s">
        <v>110</v>
      </c>
      <c r="E75" s="157"/>
      <c r="F75" s="157"/>
      <c r="G75" s="157"/>
      <c r="H75" s="157"/>
      <c r="I75" s="158"/>
      <c r="J75" s="159">
        <f>J356</f>
        <v>0</v>
      </c>
      <c r="K75" s="155"/>
      <c r="L75" s="160"/>
    </row>
    <row r="76" spans="2:12" s="10" customFormat="1" ht="14.85" customHeight="1">
      <c r="B76" s="154"/>
      <c r="C76" s="155"/>
      <c r="D76" s="156" t="s">
        <v>111</v>
      </c>
      <c r="E76" s="157"/>
      <c r="F76" s="157"/>
      <c r="G76" s="157"/>
      <c r="H76" s="157"/>
      <c r="I76" s="158"/>
      <c r="J76" s="159">
        <f>J357</f>
        <v>0</v>
      </c>
      <c r="K76" s="155"/>
      <c r="L76" s="160"/>
    </row>
    <row r="77" spans="2:12" s="10" customFormat="1" ht="14.85" customHeight="1">
      <c r="B77" s="154"/>
      <c r="C77" s="155"/>
      <c r="D77" s="156" t="s">
        <v>112</v>
      </c>
      <c r="E77" s="157"/>
      <c r="F77" s="157"/>
      <c r="G77" s="157"/>
      <c r="H77" s="157"/>
      <c r="I77" s="158"/>
      <c r="J77" s="159">
        <f>J406</f>
        <v>0</v>
      </c>
      <c r="K77" s="155"/>
      <c r="L77" s="160"/>
    </row>
    <row r="78" spans="2:12" s="10" customFormat="1" ht="14.85" customHeight="1">
      <c r="B78" s="154"/>
      <c r="C78" s="155"/>
      <c r="D78" s="156" t="s">
        <v>113</v>
      </c>
      <c r="E78" s="157"/>
      <c r="F78" s="157"/>
      <c r="G78" s="157"/>
      <c r="H78" s="157"/>
      <c r="I78" s="158"/>
      <c r="J78" s="159">
        <f>J452</f>
        <v>0</v>
      </c>
      <c r="K78" s="155"/>
      <c r="L78" s="160"/>
    </row>
    <row r="79" spans="2:12" s="10" customFormat="1" ht="14.85" customHeight="1">
      <c r="B79" s="154"/>
      <c r="C79" s="155"/>
      <c r="D79" s="156" t="s">
        <v>114</v>
      </c>
      <c r="E79" s="157"/>
      <c r="F79" s="157"/>
      <c r="G79" s="157"/>
      <c r="H79" s="157"/>
      <c r="I79" s="158"/>
      <c r="J79" s="159">
        <f>J501</f>
        <v>0</v>
      </c>
      <c r="K79" s="155"/>
      <c r="L79" s="160"/>
    </row>
    <row r="80" spans="2:12" s="10" customFormat="1" ht="19.95" customHeight="1">
      <c r="B80" s="154"/>
      <c r="C80" s="155"/>
      <c r="D80" s="156" t="s">
        <v>115</v>
      </c>
      <c r="E80" s="157"/>
      <c r="F80" s="157"/>
      <c r="G80" s="157"/>
      <c r="H80" s="157"/>
      <c r="I80" s="158"/>
      <c r="J80" s="159">
        <f>J505</f>
        <v>0</v>
      </c>
      <c r="K80" s="155"/>
      <c r="L80" s="160"/>
    </row>
    <row r="81" spans="1:31" s="10" customFormat="1" ht="14.85" customHeight="1">
      <c r="B81" s="154"/>
      <c r="C81" s="155"/>
      <c r="D81" s="156" t="s">
        <v>116</v>
      </c>
      <c r="E81" s="157"/>
      <c r="F81" s="157"/>
      <c r="G81" s="157"/>
      <c r="H81" s="157"/>
      <c r="I81" s="158"/>
      <c r="J81" s="159">
        <f>J506</f>
        <v>0</v>
      </c>
      <c r="K81" s="155"/>
      <c r="L81" s="160"/>
    </row>
    <row r="82" spans="1:31" s="10" customFormat="1" ht="14.85" customHeight="1">
      <c r="B82" s="154"/>
      <c r="C82" s="155"/>
      <c r="D82" s="156" t="s">
        <v>117</v>
      </c>
      <c r="E82" s="157"/>
      <c r="F82" s="157"/>
      <c r="G82" s="157"/>
      <c r="H82" s="157"/>
      <c r="I82" s="158"/>
      <c r="J82" s="159">
        <f>J521</f>
        <v>0</v>
      </c>
      <c r="K82" s="155"/>
      <c r="L82" s="160"/>
    </row>
    <row r="83" spans="1:31" s="10" customFormat="1" ht="14.85" customHeight="1">
      <c r="B83" s="154"/>
      <c r="C83" s="155"/>
      <c r="D83" s="156" t="s">
        <v>118</v>
      </c>
      <c r="E83" s="157"/>
      <c r="F83" s="157"/>
      <c r="G83" s="157"/>
      <c r="H83" s="157"/>
      <c r="I83" s="158"/>
      <c r="J83" s="159">
        <f>J541</f>
        <v>0</v>
      </c>
      <c r="K83" s="155"/>
      <c r="L83" s="160"/>
    </row>
    <row r="84" spans="1:31" s="10" customFormat="1" ht="19.95" customHeight="1">
      <c r="B84" s="154"/>
      <c r="C84" s="155"/>
      <c r="D84" s="156" t="s">
        <v>119</v>
      </c>
      <c r="E84" s="157"/>
      <c r="F84" s="157"/>
      <c r="G84" s="157"/>
      <c r="H84" s="157"/>
      <c r="I84" s="158"/>
      <c r="J84" s="159">
        <f>J607</f>
        <v>0</v>
      </c>
      <c r="K84" s="155"/>
      <c r="L84" s="160"/>
    </row>
    <row r="85" spans="1:31" s="10" customFormat="1" ht="19.95" customHeight="1">
      <c r="B85" s="154"/>
      <c r="C85" s="155"/>
      <c r="D85" s="156" t="s">
        <v>120</v>
      </c>
      <c r="E85" s="157"/>
      <c r="F85" s="157"/>
      <c r="G85" s="157"/>
      <c r="H85" s="157"/>
      <c r="I85" s="158"/>
      <c r="J85" s="159">
        <f>J627</f>
        <v>0</v>
      </c>
      <c r="K85" s="155"/>
      <c r="L85" s="160"/>
    </row>
    <row r="86" spans="1:31" s="9" customFormat="1" ht="24.9" customHeight="1">
      <c r="B86" s="147"/>
      <c r="C86" s="148"/>
      <c r="D86" s="149" t="s">
        <v>121</v>
      </c>
      <c r="E86" s="150"/>
      <c r="F86" s="150"/>
      <c r="G86" s="150"/>
      <c r="H86" s="150"/>
      <c r="I86" s="151"/>
      <c r="J86" s="152">
        <f>J630</f>
        <v>0</v>
      </c>
      <c r="K86" s="148"/>
      <c r="L86" s="153"/>
    </row>
    <row r="87" spans="1:31" s="10" customFormat="1" ht="19.95" customHeight="1">
      <c r="B87" s="154"/>
      <c r="C87" s="155"/>
      <c r="D87" s="156" t="s">
        <v>122</v>
      </c>
      <c r="E87" s="157"/>
      <c r="F87" s="157"/>
      <c r="G87" s="157"/>
      <c r="H87" s="157"/>
      <c r="I87" s="158"/>
      <c r="J87" s="159">
        <f>J631</f>
        <v>0</v>
      </c>
      <c r="K87" s="155"/>
      <c r="L87" s="160"/>
    </row>
    <row r="88" spans="1:31" s="10" customFormat="1" ht="19.95" customHeight="1">
      <c r="B88" s="154"/>
      <c r="C88" s="155"/>
      <c r="D88" s="156" t="s">
        <v>123</v>
      </c>
      <c r="E88" s="157"/>
      <c r="F88" s="157"/>
      <c r="G88" s="157"/>
      <c r="H88" s="157"/>
      <c r="I88" s="158"/>
      <c r="J88" s="159">
        <f>J654</f>
        <v>0</v>
      </c>
      <c r="K88" s="155"/>
      <c r="L88" s="160"/>
    </row>
    <row r="89" spans="1:31" s="10" customFormat="1" ht="19.95" customHeight="1">
      <c r="B89" s="154"/>
      <c r="C89" s="155"/>
      <c r="D89" s="156" t="s">
        <v>124</v>
      </c>
      <c r="E89" s="157"/>
      <c r="F89" s="157"/>
      <c r="G89" s="157"/>
      <c r="H89" s="157"/>
      <c r="I89" s="158"/>
      <c r="J89" s="159">
        <f>J661</f>
        <v>0</v>
      </c>
      <c r="K89" s="155"/>
      <c r="L89" s="160"/>
    </row>
    <row r="90" spans="1:31" s="10" customFormat="1" ht="19.95" customHeight="1">
      <c r="B90" s="154"/>
      <c r="C90" s="155"/>
      <c r="D90" s="156" t="s">
        <v>125</v>
      </c>
      <c r="E90" s="157"/>
      <c r="F90" s="157"/>
      <c r="G90" s="157"/>
      <c r="H90" s="157"/>
      <c r="I90" s="158"/>
      <c r="J90" s="159">
        <f>J674</f>
        <v>0</v>
      </c>
      <c r="K90" s="155"/>
      <c r="L90" s="160"/>
    </row>
    <row r="91" spans="1:31" s="10" customFormat="1" ht="19.95" customHeight="1">
      <c r="B91" s="154"/>
      <c r="C91" s="155"/>
      <c r="D91" s="156" t="s">
        <v>126</v>
      </c>
      <c r="E91" s="157"/>
      <c r="F91" s="157"/>
      <c r="G91" s="157"/>
      <c r="H91" s="157"/>
      <c r="I91" s="158"/>
      <c r="J91" s="159">
        <f>J692</f>
        <v>0</v>
      </c>
      <c r="K91" s="155"/>
      <c r="L91" s="160"/>
    </row>
    <row r="92" spans="1:31" s="10" customFormat="1" ht="19.95" customHeight="1">
      <c r="B92" s="154"/>
      <c r="C92" s="155"/>
      <c r="D92" s="156" t="s">
        <v>127</v>
      </c>
      <c r="E92" s="157"/>
      <c r="F92" s="157"/>
      <c r="G92" s="157"/>
      <c r="H92" s="157"/>
      <c r="I92" s="158"/>
      <c r="J92" s="159">
        <f>J710</f>
        <v>0</v>
      </c>
      <c r="K92" s="155"/>
      <c r="L92" s="160"/>
    </row>
    <row r="93" spans="1:31" s="10" customFormat="1" ht="19.95" customHeight="1">
      <c r="B93" s="154"/>
      <c r="C93" s="155"/>
      <c r="D93" s="156" t="s">
        <v>128</v>
      </c>
      <c r="E93" s="157"/>
      <c r="F93" s="157"/>
      <c r="G93" s="157"/>
      <c r="H93" s="157"/>
      <c r="I93" s="158"/>
      <c r="J93" s="159">
        <f>J762</f>
        <v>0</v>
      </c>
      <c r="K93" s="155"/>
      <c r="L93" s="160"/>
    </row>
    <row r="94" spans="1:31" s="10" customFormat="1" ht="19.95" customHeight="1">
      <c r="B94" s="154"/>
      <c r="C94" s="155"/>
      <c r="D94" s="156" t="s">
        <v>129</v>
      </c>
      <c r="E94" s="157"/>
      <c r="F94" s="157"/>
      <c r="G94" s="157"/>
      <c r="H94" s="157"/>
      <c r="I94" s="158"/>
      <c r="J94" s="159">
        <f>J771</f>
        <v>0</v>
      </c>
      <c r="K94" s="155"/>
      <c r="L94" s="160"/>
    </row>
    <row r="95" spans="1:31" s="9" customFormat="1" ht="24.9" customHeight="1">
      <c r="B95" s="147"/>
      <c r="C95" s="148"/>
      <c r="D95" s="149" t="s">
        <v>130</v>
      </c>
      <c r="E95" s="150"/>
      <c r="F95" s="150"/>
      <c r="G95" s="150"/>
      <c r="H95" s="150"/>
      <c r="I95" s="151"/>
      <c r="J95" s="152">
        <f>J803</f>
        <v>0</v>
      </c>
      <c r="K95" s="148"/>
      <c r="L95" s="153"/>
    </row>
    <row r="96" spans="1:31" s="2" customFormat="1" ht="21.75" customHeight="1">
      <c r="A96" s="36"/>
      <c r="B96" s="37"/>
      <c r="C96" s="38"/>
      <c r="D96" s="38"/>
      <c r="E96" s="38"/>
      <c r="F96" s="38"/>
      <c r="G96" s="38"/>
      <c r="H96" s="38"/>
      <c r="I96" s="110"/>
      <c r="J96" s="38"/>
      <c r="K96" s="38"/>
      <c r="L96" s="111"/>
      <c r="S96" s="36"/>
      <c r="T96" s="36"/>
      <c r="U96" s="36"/>
      <c r="V96" s="36"/>
      <c r="W96" s="36"/>
      <c r="X96" s="36"/>
      <c r="Y96" s="36"/>
      <c r="Z96" s="36"/>
      <c r="AA96" s="36"/>
      <c r="AB96" s="36"/>
      <c r="AC96" s="36"/>
      <c r="AD96" s="36"/>
      <c r="AE96" s="36"/>
    </row>
    <row r="97" spans="1:31" s="2" customFormat="1" ht="6.9" customHeight="1">
      <c r="A97" s="36"/>
      <c r="B97" s="49"/>
      <c r="C97" s="50"/>
      <c r="D97" s="50"/>
      <c r="E97" s="50"/>
      <c r="F97" s="50"/>
      <c r="G97" s="50"/>
      <c r="H97" s="50"/>
      <c r="I97" s="138"/>
      <c r="J97" s="50"/>
      <c r="K97" s="50"/>
      <c r="L97" s="111"/>
      <c r="S97" s="36"/>
      <c r="T97" s="36"/>
      <c r="U97" s="36"/>
      <c r="V97" s="36"/>
      <c r="W97" s="36"/>
      <c r="X97" s="36"/>
      <c r="Y97" s="36"/>
      <c r="Z97" s="36"/>
      <c r="AA97" s="36"/>
      <c r="AB97" s="36"/>
      <c r="AC97" s="36"/>
      <c r="AD97" s="36"/>
      <c r="AE97" s="36"/>
    </row>
    <row r="101" spans="1:31" s="2" customFormat="1" ht="6.9" customHeight="1">
      <c r="A101" s="36"/>
      <c r="B101" s="51"/>
      <c r="C101" s="52"/>
      <c r="D101" s="52"/>
      <c r="E101" s="52"/>
      <c r="F101" s="52"/>
      <c r="G101" s="52"/>
      <c r="H101" s="52"/>
      <c r="I101" s="141"/>
      <c r="J101" s="52"/>
      <c r="K101" s="52"/>
      <c r="L101" s="111"/>
      <c r="S101" s="36"/>
      <c r="T101" s="36"/>
      <c r="U101" s="36"/>
      <c r="V101" s="36"/>
      <c r="W101" s="36"/>
      <c r="X101" s="36"/>
      <c r="Y101" s="36"/>
      <c r="Z101" s="36"/>
      <c r="AA101" s="36"/>
      <c r="AB101" s="36"/>
      <c r="AC101" s="36"/>
      <c r="AD101" s="36"/>
      <c r="AE101" s="36"/>
    </row>
    <row r="102" spans="1:31" s="2" customFormat="1" ht="24.9" customHeight="1">
      <c r="A102" s="36"/>
      <c r="B102" s="37"/>
      <c r="C102" s="25" t="s">
        <v>131</v>
      </c>
      <c r="D102" s="38"/>
      <c r="E102" s="38"/>
      <c r="F102" s="38"/>
      <c r="G102" s="38"/>
      <c r="H102" s="38"/>
      <c r="I102" s="110"/>
      <c r="J102" s="38"/>
      <c r="K102" s="38"/>
      <c r="L102" s="111"/>
      <c r="S102" s="36"/>
      <c r="T102" s="36"/>
      <c r="U102" s="36"/>
      <c r="V102" s="36"/>
      <c r="W102" s="36"/>
      <c r="X102" s="36"/>
      <c r="Y102" s="36"/>
      <c r="Z102" s="36"/>
      <c r="AA102" s="36"/>
      <c r="AB102" s="36"/>
      <c r="AC102" s="36"/>
      <c r="AD102" s="36"/>
      <c r="AE102" s="36"/>
    </row>
    <row r="103" spans="1:31" s="2" customFormat="1" ht="6.9" customHeight="1">
      <c r="A103" s="36"/>
      <c r="B103" s="37"/>
      <c r="C103" s="38"/>
      <c r="D103" s="38"/>
      <c r="E103" s="38"/>
      <c r="F103" s="38"/>
      <c r="G103" s="38"/>
      <c r="H103" s="38"/>
      <c r="I103" s="110"/>
      <c r="J103" s="38"/>
      <c r="K103" s="38"/>
      <c r="L103" s="111"/>
      <c r="S103" s="36"/>
      <c r="T103" s="36"/>
      <c r="U103" s="36"/>
      <c r="V103" s="36"/>
      <c r="W103" s="36"/>
      <c r="X103" s="36"/>
      <c r="Y103" s="36"/>
      <c r="Z103" s="36"/>
      <c r="AA103" s="36"/>
      <c r="AB103" s="36"/>
      <c r="AC103" s="36"/>
      <c r="AD103" s="36"/>
      <c r="AE103" s="36"/>
    </row>
    <row r="104" spans="1:31" s="2" customFormat="1" ht="12" customHeight="1">
      <c r="A104" s="36"/>
      <c r="B104" s="37"/>
      <c r="C104" s="31" t="s">
        <v>16</v>
      </c>
      <c r="D104" s="38"/>
      <c r="E104" s="38"/>
      <c r="F104" s="38"/>
      <c r="G104" s="38"/>
      <c r="H104" s="38"/>
      <c r="I104" s="110"/>
      <c r="J104" s="38"/>
      <c r="K104" s="38"/>
      <c r="L104" s="111"/>
      <c r="S104" s="36"/>
      <c r="T104" s="36"/>
      <c r="U104" s="36"/>
      <c r="V104" s="36"/>
      <c r="W104" s="36"/>
      <c r="X104" s="36"/>
      <c r="Y104" s="36"/>
      <c r="Z104" s="36"/>
      <c r="AA104" s="36"/>
      <c r="AB104" s="36"/>
      <c r="AC104" s="36"/>
      <c r="AD104" s="36"/>
      <c r="AE104" s="36"/>
    </row>
    <row r="105" spans="1:31" s="2" customFormat="1" ht="14.4" customHeight="1">
      <c r="A105" s="36"/>
      <c r="B105" s="37"/>
      <c r="C105" s="38"/>
      <c r="D105" s="38"/>
      <c r="E105" s="390" t="str">
        <f>E7</f>
        <v>VYBUDOVÁNÍ BEZBARIÉROVÉHO PŘÍSTUPU V OBJEKTU DOZP</v>
      </c>
      <c r="F105" s="391"/>
      <c r="G105" s="391"/>
      <c r="H105" s="391"/>
      <c r="I105" s="110"/>
      <c r="J105" s="38"/>
      <c r="K105" s="38"/>
      <c r="L105" s="111"/>
      <c r="S105" s="36"/>
      <c r="T105" s="36"/>
      <c r="U105" s="36"/>
      <c r="V105" s="36"/>
      <c r="W105" s="36"/>
      <c r="X105" s="36"/>
      <c r="Y105" s="36"/>
      <c r="Z105" s="36"/>
      <c r="AA105" s="36"/>
      <c r="AB105" s="36"/>
      <c r="AC105" s="36"/>
      <c r="AD105" s="36"/>
      <c r="AE105" s="36"/>
    </row>
    <row r="106" spans="1:31" s="2" customFormat="1" ht="12" customHeight="1">
      <c r="A106" s="36"/>
      <c r="B106" s="37"/>
      <c r="C106" s="31" t="s">
        <v>89</v>
      </c>
      <c r="D106" s="38"/>
      <c r="E106" s="38"/>
      <c r="F106" s="38"/>
      <c r="G106" s="38"/>
      <c r="H106" s="38"/>
      <c r="I106" s="110"/>
      <c r="J106" s="38"/>
      <c r="K106" s="38"/>
      <c r="L106" s="111"/>
      <c r="S106" s="36"/>
      <c r="T106" s="36"/>
      <c r="U106" s="36"/>
      <c r="V106" s="36"/>
      <c r="W106" s="36"/>
      <c r="X106" s="36"/>
      <c r="Y106" s="36"/>
      <c r="Z106" s="36"/>
      <c r="AA106" s="36"/>
      <c r="AB106" s="36"/>
      <c r="AC106" s="36"/>
      <c r="AD106" s="36"/>
      <c r="AE106" s="36"/>
    </row>
    <row r="107" spans="1:31" s="2" customFormat="1" ht="14.4" customHeight="1">
      <c r="A107" s="36"/>
      <c r="B107" s="37"/>
      <c r="C107" s="38"/>
      <c r="D107" s="38"/>
      <c r="E107" s="362" t="str">
        <f>E9</f>
        <v>1 - STAVEBNÍ ČÁST</v>
      </c>
      <c r="F107" s="392"/>
      <c r="G107" s="392"/>
      <c r="H107" s="392"/>
      <c r="I107" s="110"/>
      <c r="J107" s="38"/>
      <c r="K107" s="38"/>
      <c r="L107" s="111"/>
      <c r="S107" s="36"/>
      <c r="T107" s="36"/>
      <c r="U107" s="36"/>
      <c r="V107" s="36"/>
      <c r="W107" s="36"/>
      <c r="X107" s="36"/>
      <c r="Y107" s="36"/>
      <c r="Z107" s="36"/>
      <c r="AA107" s="36"/>
      <c r="AB107" s="36"/>
      <c r="AC107" s="36"/>
      <c r="AD107" s="36"/>
      <c r="AE107" s="36"/>
    </row>
    <row r="108" spans="1:31" s="2" customFormat="1" ht="6.9" customHeight="1">
      <c r="A108" s="36"/>
      <c r="B108" s="37"/>
      <c r="C108" s="38"/>
      <c r="D108" s="38"/>
      <c r="E108" s="38"/>
      <c r="F108" s="38"/>
      <c r="G108" s="38"/>
      <c r="H108" s="38"/>
      <c r="I108" s="110"/>
      <c r="J108" s="38"/>
      <c r="K108" s="38"/>
      <c r="L108" s="111"/>
      <c r="S108" s="36"/>
      <c r="T108" s="36"/>
      <c r="U108" s="36"/>
      <c r="V108" s="36"/>
      <c r="W108" s="36"/>
      <c r="X108" s="36"/>
      <c r="Y108" s="36"/>
      <c r="Z108" s="36"/>
      <c r="AA108" s="36"/>
      <c r="AB108" s="36"/>
      <c r="AC108" s="36"/>
      <c r="AD108" s="36"/>
      <c r="AE108" s="36"/>
    </row>
    <row r="109" spans="1:31" s="2" customFormat="1" ht="12" customHeight="1">
      <c r="A109" s="36"/>
      <c r="B109" s="37"/>
      <c r="C109" s="31" t="s">
        <v>21</v>
      </c>
      <c r="D109" s="38"/>
      <c r="E109" s="38"/>
      <c r="F109" s="29" t="str">
        <f>F12</f>
        <v>Za Humny 580/15, Trmice</v>
      </c>
      <c r="G109" s="38"/>
      <c r="H109" s="38"/>
      <c r="I109" s="113" t="s">
        <v>23</v>
      </c>
      <c r="J109" s="61" t="str">
        <f>IF(J12="","",J12)</f>
        <v>3. 5. 2020</v>
      </c>
      <c r="K109" s="38"/>
      <c r="L109" s="111"/>
      <c r="S109" s="36"/>
      <c r="T109" s="36"/>
      <c r="U109" s="36"/>
      <c r="V109" s="36"/>
      <c r="W109" s="36"/>
      <c r="X109" s="36"/>
      <c r="Y109" s="36"/>
      <c r="Z109" s="36"/>
      <c r="AA109" s="36"/>
      <c r="AB109" s="36"/>
      <c r="AC109" s="36"/>
      <c r="AD109" s="36"/>
      <c r="AE109" s="36"/>
    </row>
    <row r="110" spans="1:31" s="2" customFormat="1" ht="6.9" customHeight="1">
      <c r="A110" s="36"/>
      <c r="B110" s="37"/>
      <c r="C110" s="38"/>
      <c r="D110" s="38"/>
      <c r="E110" s="38"/>
      <c r="F110" s="38"/>
      <c r="G110" s="38"/>
      <c r="H110" s="38"/>
      <c r="I110" s="110"/>
      <c r="J110" s="38"/>
      <c r="K110" s="38"/>
      <c r="L110" s="111"/>
      <c r="S110" s="36"/>
      <c r="T110" s="36"/>
      <c r="U110" s="36"/>
      <c r="V110" s="36"/>
      <c r="W110" s="36"/>
      <c r="X110" s="36"/>
      <c r="Y110" s="36"/>
      <c r="Z110" s="36"/>
      <c r="AA110" s="36"/>
      <c r="AB110" s="36"/>
      <c r="AC110" s="36"/>
      <c r="AD110" s="36"/>
      <c r="AE110" s="36"/>
    </row>
    <row r="111" spans="1:31" s="2" customFormat="1" ht="40.799999999999997" customHeight="1">
      <c r="A111" s="36"/>
      <c r="B111" s="37"/>
      <c r="C111" s="31" t="s">
        <v>25</v>
      </c>
      <c r="D111" s="38"/>
      <c r="E111" s="38"/>
      <c r="F111" s="29" t="str">
        <f>E15</f>
        <v>DOZP Ústí n.L. Čajkovského 82, Ústí n.L.</v>
      </c>
      <c r="G111" s="38"/>
      <c r="H111" s="38"/>
      <c r="I111" s="113" t="s">
        <v>31</v>
      </c>
      <c r="J111" s="34" t="str">
        <f>E21</f>
        <v xml:space="preserve">Zefraprojekt, s.r.o. Ústí nad Labem </v>
      </c>
      <c r="K111" s="38"/>
      <c r="L111" s="111"/>
      <c r="S111" s="36"/>
      <c r="T111" s="36"/>
      <c r="U111" s="36"/>
      <c r="V111" s="36"/>
      <c r="W111" s="36"/>
      <c r="X111" s="36"/>
      <c r="Y111" s="36"/>
      <c r="Z111" s="36"/>
      <c r="AA111" s="36"/>
      <c r="AB111" s="36"/>
      <c r="AC111" s="36"/>
      <c r="AD111" s="36"/>
      <c r="AE111" s="36"/>
    </row>
    <row r="112" spans="1:31" s="2" customFormat="1" ht="26.4" customHeight="1">
      <c r="A112" s="36"/>
      <c r="B112" s="37"/>
      <c r="C112" s="31" t="s">
        <v>29</v>
      </c>
      <c r="D112" s="38"/>
      <c r="E112" s="38"/>
      <c r="F112" s="29" t="str">
        <f>IF(E18="","",E18)</f>
        <v>Vyplň údaj</v>
      </c>
      <c r="G112" s="38"/>
      <c r="H112" s="38"/>
      <c r="I112" s="113" t="s">
        <v>34</v>
      </c>
      <c r="J112" s="34" t="str">
        <f>E24</f>
        <v>Nina Blavková Děčín</v>
      </c>
      <c r="K112" s="38"/>
      <c r="L112" s="111"/>
      <c r="S112" s="36"/>
      <c r="T112" s="36"/>
      <c r="U112" s="36"/>
      <c r="V112" s="36"/>
      <c r="W112" s="36"/>
      <c r="X112" s="36"/>
      <c r="Y112" s="36"/>
      <c r="Z112" s="36"/>
      <c r="AA112" s="36"/>
      <c r="AB112" s="36"/>
      <c r="AC112" s="36"/>
      <c r="AD112" s="36"/>
      <c r="AE112" s="36"/>
    </row>
    <row r="113" spans="1:65" s="2" customFormat="1" ht="10.35" customHeight="1">
      <c r="A113" s="36"/>
      <c r="B113" s="37"/>
      <c r="C113" s="38"/>
      <c r="D113" s="38"/>
      <c r="E113" s="38"/>
      <c r="F113" s="38"/>
      <c r="G113" s="38"/>
      <c r="H113" s="38"/>
      <c r="I113" s="110"/>
      <c r="J113" s="38"/>
      <c r="K113" s="38"/>
      <c r="L113" s="111"/>
      <c r="S113" s="36"/>
      <c r="T113" s="36"/>
      <c r="U113" s="36"/>
      <c r="V113" s="36"/>
      <c r="W113" s="36"/>
      <c r="X113" s="36"/>
      <c r="Y113" s="36"/>
      <c r="Z113" s="36"/>
      <c r="AA113" s="36"/>
      <c r="AB113" s="36"/>
      <c r="AC113" s="36"/>
      <c r="AD113" s="36"/>
      <c r="AE113" s="36"/>
    </row>
    <row r="114" spans="1:65" s="11" customFormat="1" ht="29.25" customHeight="1">
      <c r="A114" s="161"/>
      <c r="B114" s="162"/>
      <c r="C114" s="163" t="s">
        <v>132</v>
      </c>
      <c r="D114" s="164" t="s">
        <v>57</v>
      </c>
      <c r="E114" s="164" t="s">
        <v>53</v>
      </c>
      <c r="F114" s="164" t="s">
        <v>54</v>
      </c>
      <c r="G114" s="164" t="s">
        <v>133</v>
      </c>
      <c r="H114" s="164" t="s">
        <v>134</v>
      </c>
      <c r="I114" s="165" t="s">
        <v>135</v>
      </c>
      <c r="J114" s="164" t="s">
        <v>93</v>
      </c>
      <c r="K114" s="166" t="s">
        <v>136</v>
      </c>
      <c r="L114" s="167"/>
      <c r="M114" s="70" t="s">
        <v>19</v>
      </c>
      <c r="N114" s="71" t="s">
        <v>42</v>
      </c>
      <c r="O114" s="71" t="s">
        <v>137</v>
      </c>
      <c r="P114" s="71" t="s">
        <v>138</v>
      </c>
      <c r="Q114" s="71" t="s">
        <v>139</v>
      </c>
      <c r="R114" s="71" t="s">
        <v>140</v>
      </c>
      <c r="S114" s="71" t="s">
        <v>141</v>
      </c>
      <c r="T114" s="71" t="s">
        <v>142</v>
      </c>
      <c r="U114" s="72" t="s">
        <v>143</v>
      </c>
      <c r="V114" s="161"/>
      <c r="W114" s="161"/>
      <c r="X114" s="161"/>
      <c r="Y114" s="161"/>
      <c r="Z114" s="161"/>
      <c r="AA114" s="161"/>
      <c r="AB114" s="161"/>
      <c r="AC114" s="161"/>
      <c r="AD114" s="161"/>
      <c r="AE114" s="161"/>
    </row>
    <row r="115" spans="1:65" s="2" customFormat="1" ht="22.8" customHeight="1">
      <c r="A115" s="36"/>
      <c r="B115" s="37"/>
      <c r="C115" s="77" t="s">
        <v>144</v>
      </c>
      <c r="D115" s="38"/>
      <c r="E115" s="38"/>
      <c r="F115" s="38"/>
      <c r="G115" s="38"/>
      <c r="H115" s="38"/>
      <c r="I115" s="110"/>
      <c r="J115" s="168">
        <f>BK115</f>
        <v>0</v>
      </c>
      <c r="K115" s="38"/>
      <c r="L115" s="41"/>
      <c r="M115" s="73"/>
      <c r="N115" s="169"/>
      <c r="O115" s="74"/>
      <c r="P115" s="170">
        <f>P116+P630+P803</f>
        <v>0</v>
      </c>
      <c r="Q115" s="74"/>
      <c r="R115" s="170">
        <f>R116+R630+R803</f>
        <v>69.473309880000002</v>
      </c>
      <c r="S115" s="74"/>
      <c r="T115" s="170">
        <f>T116+T630+T803</f>
        <v>25.976824700000002</v>
      </c>
      <c r="U115" s="75"/>
      <c r="V115" s="36"/>
      <c r="W115" s="36"/>
      <c r="X115" s="36"/>
      <c r="Y115" s="36"/>
      <c r="Z115" s="36"/>
      <c r="AA115" s="36"/>
      <c r="AB115" s="36"/>
      <c r="AC115" s="36"/>
      <c r="AD115" s="36"/>
      <c r="AE115" s="36"/>
      <c r="AT115" s="19" t="s">
        <v>71</v>
      </c>
      <c r="AU115" s="19" t="s">
        <v>94</v>
      </c>
      <c r="BK115" s="171">
        <f>BK116+BK630+BK803</f>
        <v>0</v>
      </c>
    </row>
    <row r="116" spans="1:65" s="12" customFormat="1" ht="25.95" customHeight="1">
      <c r="B116" s="172"/>
      <c r="C116" s="173"/>
      <c r="D116" s="174" t="s">
        <v>71</v>
      </c>
      <c r="E116" s="175" t="s">
        <v>145</v>
      </c>
      <c r="F116" s="175" t="s">
        <v>146</v>
      </c>
      <c r="G116" s="173"/>
      <c r="H116" s="173"/>
      <c r="I116" s="176"/>
      <c r="J116" s="177">
        <f>BK116</f>
        <v>0</v>
      </c>
      <c r="K116" s="173"/>
      <c r="L116" s="178"/>
      <c r="M116" s="179"/>
      <c r="N116" s="180"/>
      <c r="O116" s="180"/>
      <c r="P116" s="181">
        <f>P117+P160+P216+P286+P356+P505+P607+P627</f>
        <v>0</v>
      </c>
      <c r="Q116" s="180"/>
      <c r="R116" s="181">
        <f>R117+R160+R216+R286+R356+R505+R607+R627</f>
        <v>69.061554760000007</v>
      </c>
      <c r="S116" s="180"/>
      <c r="T116" s="181">
        <f>T117+T160+T216+T286+T356+T505+T607+T627</f>
        <v>25.863184700000001</v>
      </c>
      <c r="U116" s="182"/>
      <c r="AR116" s="183" t="s">
        <v>77</v>
      </c>
      <c r="AT116" s="184" t="s">
        <v>71</v>
      </c>
      <c r="AU116" s="184" t="s">
        <v>72</v>
      </c>
      <c r="AY116" s="183" t="s">
        <v>147</v>
      </c>
      <c r="BK116" s="185">
        <f>BK117+BK160+BK216+BK286+BK356+BK505+BK607+BK627</f>
        <v>0</v>
      </c>
    </row>
    <row r="117" spans="1:65" s="12" customFormat="1" ht="22.8" customHeight="1">
      <c r="B117" s="172"/>
      <c r="C117" s="173"/>
      <c r="D117" s="174" t="s">
        <v>71</v>
      </c>
      <c r="E117" s="186" t="s">
        <v>77</v>
      </c>
      <c r="F117" s="186" t="s">
        <v>148</v>
      </c>
      <c r="G117" s="173"/>
      <c r="H117" s="173"/>
      <c r="I117" s="176"/>
      <c r="J117" s="187">
        <f>BK117</f>
        <v>0</v>
      </c>
      <c r="K117" s="173"/>
      <c r="L117" s="178"/>
      <c r="M117" s="179"/>
      <c r="N117" s="180"/>
      <c r="O117" s="180"/>
      <c r="P117" s="181">
        <f>P118+P131+P144+P153</f>
        <v>0</v>
      </c>
      <c r="Q117" s="180"/>
      <c r="R117" s="181">
        <f>R118+R131+R144+R153</f>
        <v>2.9999999999999997E-4</v>
      </c>
      <c r="S117" s="180"/>
      <c r="T117" s="181">
        <f>T118+T131+T144+T153</f>
        <v>0</v>
      </c>
      <c r="U117" s="182"/>
      <c r="AR117" s="183" t="s">
        <v>77</v>
      </c>
      <c r="AT117" s="184" t="s">
        <v>71</v>
      </c>
      <c r="AU117" s="184" t="s">
        <v>77</v>
      </c>
      <c r="AY117" s="183" t="s">
        <v>147</v>
      </c>
      <c r="BK117" s="185">
        <f>BK118+BK131+BK144+BK153</f>
        <v>0</v>
      </c>
    </row>
    <row r="118" spans="1:65" s="12" customFormat="1" ht="20.85" customHeight="1">
      <c r="B118" s="172"/>
      <c r="C118" s="173"/>
      <c r="D118" s="174" t="s">
        <v>71</v>
      </c>
      <c r="E118" s="186" t="s">
        <v>149</v>
      </c>
      <c r="F118" s="186" t="s">
        <v>150</v>
      </c>
      <c r="G118" s="173"/>
      <c r="H118" s="173"/>
      <c r="I118" s="176"/>
      <c r="J118" s="187">
        <f>BK118</f>
        <v>0</v>
      </c>
      <c r="K118" s="173"/>
      <c r="L118" s="178"/>
      <c r="M118" s="179"/>
      <c r="N118" s="180"/>
      <c r="O118" s="180"/>
      <c r="P118" s="181">
        <f>SUM(P119:P130)</f>
        <v>0</v>
      </c>
      <c r="Q118" s="180"/>
      <c r="R118" s="181">
        <f>SUM(R119:R130)</f>
        <v>0</v>
      </c>
      <c r="S118" s="180"/>
      <c r="T118" s="181">
        <f>SUM(T119:T130)</f>
        <v>0</v>
      </c>
      <c r="U118" s="182"/>
      <c r="AR118" s="183" t="s">
        <v>77</v>
      </c>
      <c r="AT118" s="184" t="s">
        <v>71</v>
      </c>
      <c r="AU118" s="184" t="s">
        <v>81</v>
      </c>
      <c r="AY118" s="183" t="s">
        <v>147</v>
      </c>
      <c r="BK118" s="185">
        <f>SUM(BK119:BK130)</f>
        <v>0</v>
      </c>
    </row>
    <row r="119" spans="1:65" s="2" customFormat="1" ht="19.8" customHeight="1">
      <c r="A119" s="36"/>
      <c r="B119" s="37"/>
      <c r="C119" s="188" t="s">
        <v>77</v>
      </c>
      <c r="D119" s="188" t="s">
        <v>151</v>
      </c>
      <c r="E119" s="189" t="s">
        <v>152</v>
      </c>
      <c r="F119" s="190" t="s">
        <v>153</v>
      </c>
      <c r="G119" s="191" t="s">
        <v>154</v>
      </c>
      <c r="H119" s="192">
        <v>1.456</v>
      </c>
      <c r="I119" s="193"/>
      <c r="J119" s="194">
        <f>ROUND(I119*H119,1)</f>
        <v>0</v>
      </c>
      <c r="K119" s="190" t="s">
        <v>155</v>
      </c>
      <c r="L119" s="41"/>
      <c r="M119" s="195" t="s">
        <v>19</v>
      </c>
      <c r="N119" s="196" t="s">
        <v>44</v>
      </c>
      <c r="O119" s="66"/>
      <c r="P119" s="197">
        <f>O119*H119</f>
        <v>0</v>
      </c>
      <c r="Q119" s="197">
        <v>0</v>
      </c>
      <c r="R119" s="197">
        <f>Q119*H119</f>
        <v>0</v>
      </c>
      <c r="S119" s="197">
        <v>0</v>
      </c>
      <c r="T119" s="197">
        <f>S119*H119</f>
        <v>0</v>
      </c>
      <c r="U119" s="198" t="s">
        <v>19</v>
      </c>
      <c r="V119" s="36"/>
      <c r="W119" s="36"/>
      <c r="X119" s="36"/>
      <c r="Y119" s="36"/>
      <c r="Z119" s="36"/>
      <c r="AA119" s="36"/>
      <c r="AB119" s="36"/>
      <c r="AC119" s="36"/>
      <c r="AD119" s="36"/>
      <c r="AE119" s="36"/>
      <c r="AR119" s="199" t="s">
        <v>156</v>
      </c>
      <c r="AT119" s="199" t="s">
        <v>151</v>
      </c>
      <c r="AU119" s="199" t="s">
        <v>84</v>
      </c>
      <c r="AY119" s="19" t="s">
        <v>147</v>
      </c>
      <c r="BE119" s="200">
        <f>IF(N119="základní",J119,0)</f>
        <v>0</v>
      </c>
      <c r="BF119" s="200">
        <f>IF(N119="snížená",J119,0)</f>
        <v>0</v>
      </c>
      <c r="BG119" s="200">
        <f>IF(N119="zákl. přenesená",J119,0)</f>
        <v>0</v>
      </c>
      <c r="BH119" s="200">
        <f>IF(N119="sníž. přenesená",J119,0)</f>
        <v>0</v>
      </c>
      <c r="BI119" s="200">
        <f>IF(N119="nulová",J119,0)</f>
        <v>0</v>
      </c>
      <c r="BJ119" s="19" t="s">
        <v>81</v>
      </c>
      <c r="BK119" s="200">
        <f>ROUND(I119*H119,1)</f>
        <v>0</v>
      </c>
      <c r="BL119" s="19" t="s">
        <v>156</v>
      </c>
      <c r="BM119" s="199" t="s">
        <v>157</v>
      </c>
    </row>
    <row r="120" spans="1:65" s="2" customFormat="1" ht="48">
      <c r="A120" s="36"/>
      <c r="B120" s="37"/>
      <c r="C120" s="38"/>
      <c r="D120" s="201" t="s">
        <v>158</v>
      </c>
      <c r="E120" s="38"/>
      <c r="F120" s="202" t="s">
        <v>159</v>
      </c>
      <c r="G120" s="38"/>
      <c r="H120" s="38"/>
      <c r="I120" s="110"/>
      <c r="J120" s="38"/>
      <c r="K120" s="38"/>
      <c r="L120" s="41"/>
      <c r="M120" s="203"/>
      <c r="N120" s="204"/>
      <c r="O120" s="66"/>
      <c r="P120" s="66"/>
      <c r="Q120" s="66"/>
      <c r="R120" s="66"/>
      <c r="S120" s="66"/>
      <c r="T120" s="66"/>
      <c r="U120" s="67"/>
      <c r="V120" s="36"/>
      <c r="W120" s="36"/>
      <c r="X120" s="36"/>
      <c r="Y120" s="36"/>
      <c r="Z120" s="36"/>
      <c r="AA120" s="36"/>
      <c r="AB120" s="36"/>
      <c r="AC120" s="36"/>
      <c r="AD120" s="36"/>
      <c r="AE120" s="36"/>
      <c r="AT120" s="19" t="s">
        <v>158</v>
      </c>
      <c r="AU120" s="19" t="s">
        <v>84</v>
      </c>
    </row>
    <row r="121" spans="1:65" s="13" customFormat="1" ht="10.199999999999999">
      <c r="B121" s="205"/>
      <c r="C121" s="206"/>
      <c r="D121" s="201" t="s">
        <v>160</v>
      </c>
      <c r="E121" s="207" t="s">
        <v>19</v>
      </c>
      <c r="F121" s="208" t="s">
        <v>161</v>
      </c>
      <c r="G121" s="206"/>
      <c r="H121" s="209">
        <v>1.456</v>
      </c>
      <c r="I121" s="210"/>
      <c r="J121" s="206"/>
      <c r="K121" s="206"/>
      <c r="L121" s="211"/>
      <c r="M121" s="212"/>
      <c r="N121" s="213"/>
      <c r="O121" s="213"/>
      <c r="P121" s="213"/>
      <c r="Q121" s="213"/>
      <c r="R121" s="213"/>
      <c r="S121" s="213"/>
      <c r="T121" s="213"/>
      <c r="U121" s="214"/>
      <c r="AT121" s="215" t="s">
        <v>160</v>
      </c>
      <c r="AU121" s="215" t="s">
        <v>84</v>
      </c>
      <c r="AV121" s="13" t="s">
        <v>81</v>
      </c>
      <c r="AW121" s="13" t="s">
        <v>33</v>
      </c>
      <c r="AX121" s="13" t="s">
        <v>72</v>
      </c>
      <c r="AY121" s="215" t="s">
        <v>147</v>
      </c>
    </row>
    <row r="122" spans="1:65" s="14" customFormat="1" ht="10.199999999999999">
      <c r="B122" s="216"/>
      <c r="C122" s="217"/>
      <c r="D122" s="201" t="s">
        <v>160</v>
      </c>
      <c r="E122" s="218" t="s">
        <v>19</v>
      </c>
      <c r="F122" s="219" t="s">
        <v>162</v>
      </c>
      <c r="G122" s="217"/>
      <c r="H122" s="220">
        <v>1.456</v>
      </c>
      <c r="I122" s="221"/>
      <c r="J122" s="217"/>
      <c r="K122" s="217"/>
      <c r="L122" s="222"/>
      <c r="M122" s="223"/>
      <c r="N122" s="224"/>
      <c r="O122" s="224"/>
      <c r="P122" s="224"/>
      <c r="Q122" s="224"/>
      <c r="R122" s="224"/>
      <c r="S122" s="224"/>
      <c r="T122" s="224"/>
      <c r="U122" s="225"/>
      <c r="AT122" s="226" t="s">
        <v>160</v>
      </c>
      <c r="AU122" s="226" t="s">
        <v>84</v>
      </c>
      <c r="AV122" s="14" t="s">
        <v>84</v>
      </c>
      <c r="AW122" s="14" t="s">
        <v>33</v>
      </c>
      <c r="AX122" s="14" t="s">
        <v>72</v>
      </c>
      <c r="AY122" s="226" t="s">
        <v>147</v>
      </c>
    </row>
    <row r="123" spans="1:65" s="15" customFormat="1" ht="10.199999999999999">
      <c r="B123" s="227"/>
      <c r="C123" s="228"/>
      <c r="D123" s="201" t="s">
        <v>160</v>
      </c>
      <c r="E123" s="229" t="s">
        <v>19</v>
      </c>
      <c r="F123" s="230" t="s">
        <v>163</v>
      </c>
      <c r="G123" s="228"/>
      <c r="H123" s="231">
        <v>1.456</v>
      </c>
      <c r="I123" s="232"/>
      <c r="J123" s="228"/>
      <c r="K123" s="228"/>
      <c r="L123" s="233"/>
      <c r="M123" s="234"/>
      <c r="N123" s="235"/>
      <c r="O123" s="235"/>
      <c r="P123" s="235"/>
      <c r="Q123" s="235"/>
      <c r="R123" s="235"/>
      <c r="S123" s="235"/>
      <c r="T123" s="235"/>
      <c r="U123" s="236"/>
      <c r="AT123" s="237" t="s">
        <v>160</v>
      </c>
      <c r="AU123" s="237" t="s">
        <v>84</v>
      </c>
      <c r="AV123" s="15" t="s">
        <v>156</v>
      </c>
      <c r="AW123" s="15" t="s">
        <v>33</v>
      </c>
      <c r="AX123" s="15" t="s">
        <v>77</v>
      </c>
      <c r="AY123" s="237" t="s">
        <v>147</v>
      </c>
    </row>
    <row r="124" spans="1:65" s="2" customFormat="1" ht="14.4" customHeight="1">
      <c r="A124" s="36"/>
      <c r="B124" s="37"/>
      <c r="C124" s="188" t="s">
        <v>81</v>
      </c>
      <c r="D124" s="188" t="s">
        <v>151</v>
      </c>
      <c r="E124" s="189" t="s">
        <v>164</v>
      </c>
      <c r="F124" s="190" t="s">
        <v>165</v>
      </c>
      <c r="G124" s="191" t="s">
        <v>154</v>
      </c>
      <c r="H124" s="192">
        <v>3.5459999999999998</v>
      </c>
      <c r="I124" s="193"/>
      <c r="J124" s="194">
        <f>ROUND(I124*H124,1)</f>
        <v>0</v>
      </c>
      <c r="K124" s="190" t="s">
        <v>155</v>
      </c>
      <c r="L124" s="41"/>
      <c r="M124" s="195" t="s">
        <v>19</v>
      </c>
      <c r="N124" s="196" t="s">
        <v>44</v>
      </c>
      <c r="O124" s="66"/>
      <c r="P124" s="197">
        <f>O124*H124</f>
        <v>0</v>
      </c>
      <c r="Q124" s="197">
        <v>0</v>
      </c>
      <c r="R124" s="197">
        <f>Q124*H124</f>
        <v>0</v>
      </c>
      <c r="S124" s="197">
        <v>0</v>
      </c>
      <c r="T124" s="197">
        <f>S124*H124</f>
        <v>0</v>
      </c>
      <c r="U124" s="198" t="s">
        <v>19</v>
      </c>
      <c r="V124" s="36"/>
      <c r="W124" s="36"/>
      <c r="X124" s="36"/>
      <c r="Y124" s="36"/>
      <c r="Z124" s="36"/>
      <c r="AA124" s="36"/>
      <c r="AB124" s="36"/>
      <c r="AC124" s="36"/>
      <c r="AD124" s="36"/>
      <c r="AE124" s="36"/>
      <c r="AR124" s="199" t="s">
        <v>156</v>
      </c>
      <c r="AT124" s="199" t="s">
        <v>151</v>
      </c>
      <c r="AU124" s="199" t="s">
        <v>84</v>
      </c>
      <c r="AY124" s="19" t="s">
        <v>147</v>
      </c>
      <c r="BE124" s="200">
        <f>IF(N124="základní",J124,0)</f>
        <v>0</v>
      </c>
      <c r="BF124" s="200">
        <f>IF(N124="snížená",J124,0)</f>
        <v>0</v>
      </c>
      <c r="BG124" s="200">
        <f>IF(N124="zákl. přenesená",J124,0)</f>
        <v>0</v>
      </c>
      <c r="BH124" s="200">
        <f>IF(N124="sníž. přenesená",J124,0)</f>
        <v>0</v>
      </c>
      <c r="BI124" s="200">
        <f>IF(N124="nulová",J124,0)</f>
        <v>0</v>
      </c>
      <c r="BJ124" s="19" t="s">
        <v>81</v>
      </c>
      <c r="BK124" s="200">
        <f>ROUND(I124*H124,1)</f>
        <v>0</v>
      </c>
      <c r="BL124" s="19" t="s">
        <v>156</v>
      </c>
      <c r="BM124" s="199" t="s">
        <v>166</v>
      </c>
    </row>
    <row r="125" spans="1:65" s="2" customFormat="1" ht="38.4">
      <c r="A125" s="36"/>
      <c r="B125" s="37"/>
      <c r="C125" s="38"/>
      <c r="D125" s="201" t="s">
        <v>158</v>
      </c>
      <c r="E125" s="38"/>
      <c r="F125" s="202" t="s">
        <v>167</v>
      </c>
      <c r="G125" s="38"/>
      <c r="H125" s="38"/>
      <c r="I125" s="110"/>
      <c r="J125" s="38"/>
      <c r="K125" s="38"/>
      <c r="L125" s="41"/>
      <c r="M125" s="203"/>
      <c r="N125" s="204"/>
      <c r="O125" s="66"/>
      <c r="P125" s="66"/>
      <c r="Q125" s="66"/>
      <c r="R125" s="66"/>
      <c r="S125" s="66"/>
      <c r="T125" s="66"/>
      <c r="U125" s="67"/>
      <c r="V125" s="36"/>
      <c r="W125" s="36"/>
      <c r="X125" s="36"/>
      <c r="Y125" s="36"/>
      <c r="Z125" s="36"/>
      <c r="AA125" s="36"/>
      <c r="AB125" s="36"/>
      <c r="AC125" s="36"/>
      <c r="AD125" s="36"/>
      <c r="AE125" s="36"/>
      <c r="AT125" s="19" t="s">
        <v>158</v>
      </c>
      <c r="AU125" s="19" t="s">
        <v>84</v>
      </c>
    </row>
    <row r="126" spans="1:65" s="13" customFormat="1" ht="10.199999999999999">
      <c r="B126" s="205"/>
      <c r="C126" s="206"/>
      <c r="D126" s="201" t="s">
        <v>160</v>
      </c>
      <c r="E126" s="207" t="s">
        <v>19</v>
      </c>
      <c r="F126" s="208" t="s">
        <v>168</v>
      </c>
      <c r="G126" s="206"/>
      <c r="H126" s="209">
        <v>0.46200000000000002</v>
      </c>
      <c r="I126" s="210"/>
      <c r="J126" s="206"/>
      <c r="K126" s="206"/>
      <c r="L126" s="211"/>
      <c r="M126" s="212"/>
      <c r="N126" s="213"/>
      <c r="O126" s="213"/>
      <c r="P126" s="213"/>
      <c r="Q126" s="213"/>
      <c r="R126" s="213"/>
      <c r="S126" s="213"/>
      <c r="T126" s="213"/>
      <c r="U126" s="214"/>
      <c r="AT126" s="215" t="s">
        <v>160</v>
      </c>
      <c r="AU126" s="215" t="s">
        <v>84</v>
      </c>
      <c r="AV126" s="13" t="s">
        <v>81</v>
      </c>
      <c r="AW126" s="13" t="s">
        <v>33</v>
      </c>
      <c r="AX126" s="13" t="s">
        <v>72</v>
      </c>
      <c r="AY126" s="215" t="s">
        <v>147</v>
      </c>
    </row>
    <row r="127" spans="1:65" s="14" customFormat="1" ht="10.199999999999999">
      <c r="B127" s="216"/>
      <c r="C127" s="217"/>
      <c r="D127" s="201" t="s">
        <v>160</v>
      </c>
      <c r="E127" s="218" t="s">
        <v>19</v>
      </c>
      <c r="F127" s="219" t="s">
        <v>169</v>
      </c>
      <c r="G127" s="217"/>
      <c r="H127" s="220">
        <v>0.46200000000000002</v>
      </c>
      <c r="I127" s="221"/>
      <c r="J127" s="217"/>
      <c r="K127" s="217"/>
      <c r="L127" s="222"/>
      <c r="M127" s="223"/>
      <c r="N127" s="224"/>
      <c r="O127" s="224"/>
      <c r="P127" s="224"/>
      <c r="Q127" s="224"/>
      <c r="R127" s="224"/>
      <c r="S127" s="224"/>
      <c r="T127" s="224"/>
      <c r="U127" s="225"/>
      <c r="AT127" s="226" t="s">
        <v>160</v>
      </c>
      <c r="AU127" s="226" t="s">
        <v>84</v>
      </c>
      <c r="AV127" s="14" t="s">
        <v>84</v>
      </c>
      <c r="AW127" s="14" t="s">
        <v>33</v>
      </c>
      <c r="AX127" s="14" t="s">
        <v>72</v>
      </c>
      <c r="AY127" s="226" t="s">
        <v>147</v>
      </c>
    </row>
    <row r="128" spans="1:65" s="13" customFormat="1" ht="10.199999999999999">
      <c r="B128" s="205"/>
      <c r="C128" s="206"/>
      <c r="D128" s="201" t="s">
        <v>160</v>
      </c>
      <c r="E128" s="207" t="s">
        <v>19</v>
      </c>
      <c r="F128" s="208" t="s">
        <v>170</v>
      </c>
      <c r="G128" s="206"/>
      <c r="H128" s="209">
        <v>3.0840000000000001</v>
      </c>
      <c r="I128" s="210"/>
      <c r="J128" s="206"/>
      <c r="K128" s="206"/>
      <c r="L128" s="211"/>
      <c r="M128" s="212"/>
      <c r="N128" s="213"/>
      <c r="O128" s="213"/>
      <c r="P128" s="213"/>
      <c r="Q128" s="213"/>
      <c r="R128" s="213"/>
      <c r="S128" s="213"/>
      <c r="T128" s="213"/>
      <c r="U128" s="214"/>
      <c r="AT128" s="215" t="s">
        <v>160</v>
      </c>
      <c r="AU128" s="215" t="s">
        <v>84</v>
      </c>
      <c r="AV128" s="13" t="s">
        <v>81</v>
      </c>
      <c r="AW128" s="13" t="s">
        <v>33</v>
      </c>
      <c r="AX128" s="13" t="s">
        <v>72</v>
      </c>
      <c r="AY128" s="215" t="s">
        <v>147</v>
      </c>
    </row>
    <row r="129" spans="1:65" s="14" customFormat="1" ht="10.199999999999999">
      <c r="B129" s="216"/>
      <c r="C129" s="217"/>
      <c r="D129" s="201" t="s">
        <v>160</v>
      </c>
      <c r="E129" s="218" t="s">
        <v>19</v>
      </c>
      <c r="F129" s="219" t="s">
        <v>171</v>
      </c>
      <c r="G129" s="217"/>
      <c r="H129" s="220">
        <v>3.0840000000000001</v>
      </c>
      <c r="I129" s="221"/>
      <c r="J129" s="217"/>
      <c r="K129" s="217"/>
      <c r="L129" s="222"/>
      <c r="M129" s="223"/>
      <c r="N129" s="224"/>
      <c r="O129" s="224"/>
      <c r="P129" s="224"/>
      <c r="Q129" s="224"/>
      <c r="R129" s="224"/>
      <c r="S129" s="224"/>
      <c r="T129" s="224"/>
      <c r="U129" s="225"/>
      <c r="AT129" s="226" t="s">
        <v>160</v>
      </c>
      <c r="AU129" s="226" t="s">
        <v>84</v>
      </c>
      <c r="AV129" s="14" t="s">
        <v>84</v>
      </c>
      <c r="AW129" s="14" t="s">
        <v>33</v>
      </c>
      <c r="AX129" s="14" t="s">
        <v>72</v>
      </c>
      <c r="AY129" s="226" t="s">
        <v>147</v>
      </c>
    </row>
    <row r="130" spans="1:65" s="15" customFormat="1" ht="10.199999999999999">
      <c r="B130" s="227"/>
      <c r="C130" s="228"/>
      <c r="D130" s="201" t="s">
        <v>160</v>
      </c>
      <c r="E130" s="229" t="s">
        <v>19</v>
      </c>
      <c r="F130" s="230" t="s">
        <v>163</v>
      </c>
      <c r="G130" s="228"/>
      <c r="H130" s="231">
        <v>3.5460000000000003</v>
      </c>
      <c r="I130" s="232"/>
      <c r="J130" s="228"/>
      <c r="K130" s="228"/>
      <c r="L130" s="233"/>
      <c r="M130" s="234"/>
      <c r="N130" s="235"/>
      <c r="O130" s="235"/>
      <c r="P130" s="235"/>
      <c r="Q130" s="235"/>
      <c r="R130" s="235"/>
      <c r="S130" s="235"/>
      <c r="T130" s="235"/>
      <c r="U130" s="236"/>
      <c r="AT130" s="237" t="s">
        <v>160</v>
      </c>
      <c r="AU130" s="237" t="s">
        <v>84</v>
      </c>
      <c r="AV130" s="15" t="s">
        <v>156</v>
      </c>
      <c r="AW130" s="15" t="s">
        <v>33</v>
      </c>
      <c r="AX130" s="15" t="s">
        <v>77</v>
      </c>
      <c r="AY130" s="237" t="s">
        <v>147</v>
      </c>
    </row>
    <row r="131" spans="1:65" s="12" customFormat="1" ht="20.85" customHeight="1">
      <c r="B131" s="172"/>
      <c r="C131" s="173"/>
      <c r="D131" s="174" t="s">
        <v>71</v>
      </c>
      <c r="E131" s="186" t="s">
        <v>172</v>
      </c>
      <c r="F131" s="186" t="s">
        <v>173</v>
      </c>
      <c r="G131" s="173"/>
      <c r="H131" s="173"/>
      <c r="I131" s="176"/>
      <c r="J131" s="187">
        <f>BK131</f>
        <v>0</v>
      </c>
      <c r="K131" s="173"/>
      <c r="L131" s="178"/>
      <c r="M131" s="179"/>
      <c r="N131" s="180"/>
      <c r="O131" s="180"/>
      <c r="P131" s="181">
        <f>SUM(P132:P143)</f>
        <v>0</v>
      </c>
      <c r="Q131" s="180"/>
      <c r="R131" s="181">
        <f>SUM(R132:R143)</f>
        <v>0</v>
      </c>
      <c r="S131" s="180"/>
      <c r="T131" s="181">
        <f>SUM(T132:T143)</f>
        <v>0</v>
      </c>
      <c r="U131" s="182"/>
      <c r="AR131" s="183" t="s">
        <v>77</v>
      </c>
      <c r="AT131" s="184" t="s">
        <v>71</v>
      </c>
      <c r="AU131" s="184" t="s">
        <v>81</v>
      </c>
      <c r="AY131" s="183" t="s">
        <v>147</v>
      </c>
      <c r="BK131" s="185">
        <f>SUM(BK132:BK143)</f>
        <v>0</v>
      </c>
    </row>
    <row r="132" spans="1:65" s="2" customFormat="1" ht="19.8" customHeight="1">
      <c r="A132" s="36"/>
      <c r="B132" s="37"/>
      <c r="C132" s="188" t="s">
        <v>84</v>
      </c>
      <c r="D132" s="188" t="s">
        <v>151</v>
      </c>
      <c r="E132" s="189" t="s">
        <v>174</v>
      </c>
      <c r="F132" s="190" t="s">
        <v>175</v>
      </c>
      <c r="G132" s="191" t="s">
        <v>154</v>
      </c>
      <c r="H132" s="192">
        <v>1.3740000000000001</v>
      </c>
      <c r="I132" s="193"/>
      <c r="J132" s="194">
        <f>ROUND(I132*H132,1)</f>
        <v>0</v>
      </c>
      <c r="K132" s="190" t="s">
        <v>155</v>
      </c>
      <c r="L132" s="41"/>
      <c r="M132" s="195" t="s">
        <v>19</v>
      </c>
      <c r="N132" s="196" t="s">
        <v>44</v>
      </c>
      <c r="O132" s="66"/>
      <c r="P132" s="197">
        <f>O132*H132</f>
        <v>0</v>
      </c>
      <c r="Q132" s="197">
        <v>0</v>
      </c>
      <c r="R132" s="197">
        <f>Q132*H132</f>
        <v>0</v>
      </c>
      <c r="S132" s="197">
        <v>0</v>
      </c>
      <c r="T132" s="197">
        <f>S132*H132</f>
        <v>0</v>
      </c>
      <c r="U132" s="198" t="s">
        <v>19</v>
      </c>
      <c r="V132" s="36"/>
      <c r="W132" s="36"/>
      <c r="X132" s="36"/>
      <c r="Y132" s="36"/>
      <c r="Z132" s="36"/>
      <c r="AA132" s="36"/>
      <c r="AB132" s="36"/>
      <c r="AC132" s="36"/>
      <c r="AD132" s="36"/>
      <c r="AE132" s="36"/>
      <c r="AR132" s="199" t="s">
        <v>156</v>
      </c>
      <c r="AT132" s="199" t="s">
        <v>151</v>
      </c>
      <c r="AU132" s="199" t="s">
        <v>84</v>
      </c>
      <c r="AY132" s="19" t="s">
        <v>147</v>
      </c>
      <c r="BE132" s="200">
        <f>IF(N132="základní",J132,0)</f>
        <v>0</v>
      </c>
      <c r="BF132" s="200">
        <f>IF(N132="snížená",J132,0)</f>
        <v>0</v>
      </c>
      <c r="BG132" s="200">
        <f>IF(N132="zákl. přenesená",J132,0)</f>
        <v>0</v>
      </c>
      <c r="BH132" s="200">
        <f>IF(N132="sníž. přenesená",J132,0)</f>
        <v>0</v>
      </c>
      <c r="BI132" s="200">
        <f>IF(N132="nulová",J132,0)</f>
        <v>0</v>
      </c>
      <c r="BJ132" s="19" t="s">
        <v>81</v>
      </c>
      <c r="BK132" s="200">
        <f>ROUND(I132*H132,1)</f>
        <v>0</v>
      </c>
      <c r="BL132" s="19" t="s">
        <v>156</v>
      </c>
      <c r="BM132" s="199" t="s">
        <v>176</v>
      </c>
    </row>
    <row r="133" spans="1:65" s="2" customFormat="1" ht="38.4">
      <c r="A133" s="36"/>
      <c r="B133" s="37"/>
      <c r="C133" s="38"/>
      <c r="D133" s="201" t="s">
        <v>158</v>
      </c>
      <c r="E133" s="38"/>
      <c r="F133" s="202" t="s">
        <v>177</v>
      </c>
      <c r="G133" s="38"/>
      <c r="H133" s="38"/>
      <c r="I133" s="110"/>
      <c r="J133" s="38"/>
      <c r="K133" s="38"/>
      <c r="L133" s="41"/>
      <c r="M133" s="203"/>
      <c r="N133" s="204"/>
      <c r="O133" s="66"/>
      <c r="P133" s="66"/>
      <c r="Q133" s="66"/>
      <c r="R133" s="66"/>
      <c r="S133" s="66"/>
      <c r="T133" s="66"/>
      <c r="U133" s="67"/>
      <c r="V133" s="36"/>
      <c r="W133" s="36"/>
      <c r="X133" s="36"/>
      <c r="Y133" s="36"/>
      <c r="Z133" s="36"/>
      <c r="AA133" s="36"/>
      <c r="AB133" s="36"/>
      <c r="AC133" s="36"/>
      <c r="AD133" s="36"/>
      <c r="AE133" s="36"/>
      <c r="AT133" s="19" t="s">
        <v>158</v>
      </c>
      <c r="AU133" s="19" t="s">
        <v>84</v>
      </c>
    </row>
    <row r="134" spans="1:65" s="13" customFormat="1" ht="10.199999999999999">
      <c r="B134" s="205"/>
      <c r="C134" s="206"/>
      <c r="D134" s="201" t="s">
        <v>160</v>
      </c>
      <c r="E134" s="207" t="s">
        <v>19</v>
      </c>
      <c r="F134" s="208" t="s">
        <v>178</v>
      </c>
      <c r="G134" s="206"/>
      <c r="H134" s="209">
        <v>0.23799999999999999</v>
      </c>
      <c r="I134" s="210"/>
      <c r="J134" s="206"/>
      <c r="K134" s="206"/>
      <c r="L134" s="211"/>
      <c r="M134" s="212"/>
      <c r="N134" s="213"/>
      <c r="O134" s="213"/>
      <c r="P134" s="213"/>
      <c r="Q134" s="213"/>
      <c r="R134" s="213"/>
      <c r="S134" s="213"/>
      <c r="T134" s="213"/>
      <c r="U134" s="214"/>
      <c r="AT134" s="215" t="s">
        <v>160</v>
      </c>
      <c r="AU134" s="215" t="s">
        <v>84</v>
      </c>
      <c r="AV134" s="13" t="s">
        <v>81</v>
      </c>
      <c r="AW134" s="13" t="s">
        <v>33</v>
      </c>
      <c r="AX134" s="13" t="s">
        <v>72</v>
      </c>
      <c r="AY134" s="215" t="s">
        <v>147</v>
      </c>
    </row>
    <row r="135" spans="1:65" s="14" customFormat="1" ht="10.199999999999999">
      <c r="B135" s="216"/>
      <c r="C135" s="217"/>
      <c r="D135" s="201" t="s">
        <v>160</v>
      </c>
      <c r="E135" s="218" t="s">
        <v>19</v>
      </c>
      <c r="F135" s="219" t="s">
        <v>179</v>
      </c>
      <c r="G135" s="217"/>
      <c r="H135" s="220">
        <v>0.23799999999999999</v>
      </c>
      <c r="I135" s="221"/>
      <c r="J135" s="217"/>
      <c r="K135" s="217"/>
      <c r="L135" s="222"/>
      <c r="M135" s="223"/>
      <c r="N135" s="224"/>
      <c r="O135" s="224"/>
      <c r="P135" s="224"/>
      <c r="Q135" s="224"/>
      <c r="R135" s="224"/>
      <c r="S135" s="224"/>
      <c r="T135" s="224"/>
      <c r="U135" s="225"/>
      <c r="AT135" s="226" t="s">
        <v>160</v>
      </c>
      <c r="AU135" s="226" t="s">
        <v>84</v>
      </c>
      <c r="AV135" s="14" t="s">
        <v>84</v>
      </c>
      <c r="AW135" s="14" t="s">
        <v>33</v>
      </c>
      <c r="AX135" s="14" t="s">
        <v>72</v>
      </c>
      <c r="AY135" s="226" t="s">
        <v>147</v>
      </c>
    </row>
    <row r="136" spans="1:65" s="16" customFormat="1" ht="10.199999999999999">
      <c r="B136" s="238"/>
      <c r="C136" s="239"/>
      <c r="D136" s="201" t="s">
        <v>160</v>
      </c>
      <c r="E136" s="240" t="s">
        <v>19</v>
      </c>
      <c r="F136" s="241" t="s">
        <v>180</v>
      </c>
      <c r="G136" s="239"/>
      <c r="H136" s="240" t="s">
        <v>19</v>
      </c>
      <c r="I136" s="242"/>
      <c r="J136" s="239"/>
      <c r="K136" s="239"/>
      <c r="L136" s="243"/>
      <c r="M136" s="244"/>
      <c r="N136" s="245"/>
      <c r="O136" s="245"/>
      <c r="P136" s="245"/>
      <c r="Q136" s="245"/>
      <c r="R136" s="245"/>
      <c r="S136" s="245"/>
      <c r="T136" s="245"/>
      <c r="U136" s="246"/>
      <c r="AT136" s="247" t="s">
        <v>160</v>
      </c>
      <c r="AU136" s="247" t="s">
        <v>84</v>
      </c>
      <c r="AV136" s="16" t="s">
        <v>77</v>
      </c>
      <c r="AW136" s="16" t="s">
        <v>33</v>
      </c>
      <c r="AX136" s="16" t="s">
        <v>72</v>
      </c>
      <c r="AY136" s="247" t="s">
        <v>147</v>
      </c>
    </row>
    <row r="137" spans="1:65" s="13" customFormat="1" ht="10.199999999999999">
      <c r="B137" s="205"/>
      <c r="C137" s="206"/>
      <c r="D137" s="201" t="s">
        <v>160</v>
      </c>
      <c r="E137" s="207" t="s">
        <v>19</v>
      </c>
      <c r="F137" s="208" t="s">
        <v>181</v>
      </c>
      <c r="G137" s="206"/>
      <c r="H137" s="209">
        <v>0.85</v>
      </c>
      <c r="I137" s="210"/>
      <c r="J137" s="206"/>
      <c r="K137" s="206"/>
      <c r="L137" s="211"/>
      <c r="M137" s="212"/>
      <c r="N137" s="213"/>
      <c r="O137" s="213"/>
      <c r="P137" s="213"/>
      <c r="Q137" s="213"/>
      <c r="R137" s="213"/>
      <c r="S137" s="213"/>
      <c r="T137" s="213"/>
      <c r="U137" s="214"/>
      <c r="AT137" s="215" t="s">
        <v>160</v>
      </c>
      <c r="AU137" s="215" t="s">
        <v>84</v>
      </c>
      <c r="AV137" s="13" t="s">
        <v>81</v>
      </c>
      <c r="AW137" s="13" t="s">
        <v>33</v>
      </c>
      <c r="AX137" s="13" t="s">
        <v>72</v>
      </c>
      <c r="AY137" s="215" t="s">
        <v>147</v>
      </c>
    </row>
    <row r="138" spans="1:65" s="13" customFormat="1" ht="10.199999999999999">
      <c r="B138" s="205"/>
      <c r="C138" s="206"/>
      <c r="D138" s="201" t="s">
        <v>160</v>
      </c>
      <c r="E138" s="207" t="s">
        <v>19</v>
      </c>
      <c r="F138" s="208" t="s">
        <v>182</v>
      </c>
      <c r="G138" s="206"/>
      <c r="H138" s="209">
        <v>0.28599999999999998</v>
      </c>
      <c r="I138" s="210"/>
      <c r="J138" s="206"/>
      <c r="K138" s="206"/>
      <c r="L138" s="211"/>
      <c r="M138" s="212"/>
      <c r="N138" s="213"/>
      <c r="O138" s="213"/>
      <c r="P138" s="213"/>
      <c r="Q138" s="213"/>
      <c r="R138" s="213"/>
      <c r="S138" s="213"/>
      <c r="T138" s="213"/>
      <c r="U138" s="214"/>
      <c r="AT138" s="215" t="s">
        <v>160</v>
      </c>
      <c r="AU138" s="215" t="s">
        <v>84</v>
      </c>
      <c r="AV138" s="13" t="s">
        <v>81</v>
      </c>
      <c r="AW138" s="13" t="s">
        <v>33</v>
      </c>
      <c r="AX138" s="13" t="s">
        <v>72</v>
      </c>
      <c r="AY138" s="215" t="s">
        <v>147</v>
      </c>
    </row>
    <row r="139" spans="1:65" s="14" customFormat="1" ht="10.199999999999999">
      <c r="B139" s="216"/>
      <c r="C139" s="217"/>
      <c r="D139" s="201" t="s">
        <v>160</v>
      </c>
      <c r="E139" s="218" t="s">
        <v>19</v>
      </c>
      <c r="F139" s="219" t="s">
        <v>183</v>
      </c>
      <c r="G139" s="217"/>
      <c r="H139" s="220">
        <v>1.1359999999999999</v>
      </c>
      <c r="I139" s="221"/>
      <c r="J139" s="217"/>
      <c r="K139" s="217"/>
      <c r="L139" s="222"/>
      <c r="M139" s="223"/>
      <c r="N139" s="224"/>
      <c r="O139" s="224"/>
      <c r="P139" s="224"/>
      <c r="Q139" s="224"/>
      <c r="R139" s="224"/>
      <c r="S139" s="224"/>
      <c r="T139" s="224"/>
      <c r="U139" s="225"/>
      <c r="AT139" s="226" t="s">
        <v>160</v>
      </c>
      <c r="AU139" s="226" t="s">
        <v>84</v>
      </c>
      <c r="AV139" s="14" t="s">
        <v>84</v>
      </c>
      <c r="AW139" s="14" t="s">
        <v>33</v>
      </c>
      <c r="AX139" s="14" t="s">
        <v>72</v>
      </c>
      <c r="AY139" s="226" t="s">
        <v>147</v>
      </c>
    </row>
    <row r="140" spans="1:65" s="15" customFormat="1" ht="10.199999999999999">
      <c r="B140" s="227"/>
      <c r="C140" s="228"/>
      <c r="D140" s="201" t="s">
        <v>160</v>
      </c>
      <c r="E140" s="229" t="s">
        <v>19</v>
      </c>
      <c r="F140" s="230" t="s">
        <v>163</v>
      </c>
      <c r="G140" s="228"/>
      <c r="H140" s="231">
        <v>1.3740000000000001</v>
      </c>
      <c r="I140" s="232"/>
      <c r="J140" s="228"/>
      <c r="K140" s="228"/>
      <c r="L140" s="233"/>
      <c r="M140" s="234"/>
      <c r="N140" s="235"/>
      <c r="O140" s="235"/>
      <c r="P140" s="235"/>
      <c r="Q140" s="235"/>
      <c r="R140" s="235"/>
      <c r="S140" s="235"/>
      <c r="T140" s="235"/>
      <c r="U140" s="236"/>
      <c r="AT140" s="237" t="s">
        <v>160</v>
      </c>
      <c r="AU140" s="237" t="s">
        <v>84</v>
      </c>
      <c r="AV140" s="15" t="s">
        <v>156</v>
      </c>
      <c r="AW140" s="15" t="s">
        <v>33</v>
      </c>
      <c r="AX140" s="15" t="s">
        <v>77</v>
      </c>
      <c r="AY140" s="237" t="s">
        <v>147</v>
      </c>
    </row>
    <row r="141" spans="1:65" s="2" customFormat="1" ht="19.8" customHeight="1">
      <c r="A141" s="36"/>
      <c r="B141" s="37"/>
      <c r="C141" s="188" t="s">
        <v>156</v>
      </c>
      <c r="D141" s="188" t="s">
        <v>151</v>
      </c>
      <c r="E141" s="189" t="s">
        <v>184</v>
      </c>
      <c r="F141" s="190" t="s">
        <v>185</v>
      </c>
      <c r="G141" s="191" t="s">
        <v>154</v>
      </c>
      <c r="H141" s="192">
        <v>4.9980000000000002</v>
      </c>
      <c r="I141" s="193"/>
      <c r="J141" s="194">
        <f>ROUND(I141*H141,1)</f>
        <v>0</v>
      </c>
      <c r="K141" s="190" t="s">
        <v>155</v>
      </c>
      <c r="L141" s="41"/>
      <c r="M141" s="195" t="s">
        <v>19</v>
      </c>
      <c r="N141" s="196" t="s">
        <v>44</v>
      </c>
      <c r="O141" s="66"/>
      <c r="P141" s="197">
        <f>O141*H141</f>
        <v>0</v>
      </c>
      <c r="Q141" s="197">
        <v>0</v>
      </c>
      <c r="R141" s="197">
        <f>Q141*H141</f>
        <v>0</v>
      </c>
      <c r="S141" s="197">
        <v>0</v>
      </c>
      <c r="T141" s="197">
        <f>S141*H141</f>
        <v>0</v>
      </c>
      <c r="U141" s="198" t="s">
        <v>19</v>
      </c>
      <c r="V141" s="36"/>
      <c r="W141" s="36"/>
      <c r="X141" s="36"/>
      <c r="Y141" s="36"/>
      <c r="Z141" s="36"/>
      <c r="AA141" s="36"/>
      <c r="AB141" s="36"/>
      <c r="AC141" s="36"/>
      <c r="AD141" s="36"/>
      <c r="AE141" s="36"/>
      <c r="AR141" s="199" t="s">
        <v>156</v>
      </c>
      <c r="AT141" s="199" t="s">
        <v>151</v>
      </c>
      <c r="AU141" s="199" t="s">
        <v>84</v>
      </c>
      <c r="AY141" s="19" t="s">
        <v>147</v>
      </c>
      <c r="BE141" s="200">
        <f>IF(N141="základní",J141,0)</f>
        <v>0</v>
      </c>
      <c r="BF141" s="200">
        <f>IF(N141="snížená",J141,0)</f>
        <v>0</v>
      </c>
      <c r="BG141" s="200">
        <f>IF(N141="zákl. přenesená",J141,0)</f>
        <v>0</v>
      </c>
      <c r="BH141" s="200">
        <f>IF(N141="sníž. přenesená",J141,0)</f>
        <v>0</v>
      </c>
      <c r="BI141" s="200">
        <f>IF(N141="nulová",J141,0)</f>
        <v>0</v>
      </c>
      <c r="BJ141" s="19" t="s">
        <v>81</v>
      </c>
      <c r="BK141" s="200">
        <f>ROUND(I141*H141,1)</f>
        <v>0</v>
      </c>
      <c r="BL141" s="19" t="s">
        <v>156</v>
      </c>
      <c r="BM141" s="199" t="s">
        <v>186</v>
      </c>
    </row>
    <row r="142" spans="1:65" s="2" customFormat="1" ht="38.4">
      <c r="A142" s="36"/>
      <c r="B142" s="37"/>
      <c r="C142" s="38"/>
      <c r="D142" s="201" t="s">
        <v>158</v>
      </c>
      <c r="E142" s="38"/>
      <c r="F142" s="202" t="s">
        <v>187</v>
      </c>
      <c r="G142" s="38"/>
      <c r="H142" s="38"/>
      <c r="I142" s="110"/>
      <c r="J142" s="38"/>
      <c r="K142" s="38"/>
      <c r="L142" s="41"/>
      <c r="M142" s="203"/>
      <c r="N142" s="204"/>
      <c r="O142" s="66"/>
      <c r="P142" s="66"/>
      <c r="Q142" s="66"/>
      <c r="R142" s="66"/>
      <c r="S142" s="66"/>
      <c r="T142" s="66"/>
      <c r="U142" s="67"/>
      <c r="V142" s="36"/>
      <c r="W142" s="36"/>
      <c r="X142" s="36"/>
      <c r="Y142" s="36"/>
      <c r="Z142" s="36"/>
      <c r="AA142" s="36"/>
      <c r="AB142" s="36"/>
      <c r="AC142" s="36"/>
      <c r="AD142" s="36"/>
      <c r="AE142" s="36"/>
      <c r="AT142" s="19" t="s">
        <v>158</v>
      </c>
      <c r="AU142" s="19" t="s">
        <v>84</v>
      </c>
    </row>
    <row r="143" spans="1:65" s="13" customFormat="1" ht="10.199999999999999">
      <c r="B143" s="205"/>
      <c r="C143" s="206"/>
      <c r="D143" s="201" t="s">
        <v>160</v>
      </c>
      <c r="E143" s="207" t="s">
        <v>19</v>
      </c>
      <c r="F143" s="208" t="s">
        <v>188</v>
      </c>
      <c r="G143" s="206"/>
      <c r="H143" s="209">
        <v>4.9980000000000002</v>
      </c>
      <c r="I143" s="210"/>
      <c r="J143" s="206"/>
      <c r="K143" s="206"/>
      <c r="L143" s="211"/>
      <c r="M143" s="212"/>
      <c r="N143" s="213"/>
      <c r="O143" s="213"/>
      <c r="P143" s="213"/>
      <c r="Q143" s="213"/>
      <c r="R143" s="213"/>
      <c r="S143" s="213"/>
      <c r="T143" s="213"/>
      <c r="U143" s="214"/>
      <c r="AT143" s="215" t="s">
        <v>160</v>
      </c>
      <c r="AU143" s="215" t="s">
        <v>84</v>
      </c>
      <c r="AV143" s="13" t="s">
        <v>81</v>
      </c>
      <c r="AW143" s="13" t="s">
        <v>33</v>
      </c>
      <c r="AX143" s="13" t="s">
        <v>77</v>
      </c>
      <c r="AY143" s="215" t="s">
        <v>147</v>
      </c>
    </row>
    <row r="144" spans="1:65" s="12" customFormat="1" ht="20.85" customHeight="1">
      <c r="B144" s="172"/>
      <c r="C144" s="173"/>
      <c r="D144" s="174" t="s">
        <v>71</v>
      </c>
      <c r="E144" s="186" t="s">
        <v>189</v>
      </c>
      <c r="F144" s="186" t="s">
        <v>190</v>
      </c>
      <c r="G144" s="173"/>
      <c r="H144" s="173"/>
      <c r="I144" s="176"/>
      <c r="J144" s="187">
        <f>BK144</f>
        <v>0</v>
      </c>
      <c r="K144" s="173"/>
      <c r="L144" s="178"/>
      <c r="M144" s="179"/>
      <c r="N144" s="180"/>
      <c r="O144" s="180"/>
      <c r="P144" s="181">
        <f>SUM(P145:P152)</f>
        <v>0</v>
      </c>
      <c r="Q144" s="180"/>
      <c r="R144" s="181">
        <f>SUM(R145:R152)</f>
        <v>0</v>
      </c>
      <c r="S144" s="180"/>
      <c r="T144" s="181">
        <f>SUM(T145:T152)</f>
        <v>0</v>
      </c>
      <c r="U144" s="182"/>
      <c r="AR144" s="183" t="s">
        <v>77</v>
      </c>
      <c r="AT144" s="184" t="s">
        <v>71</v>
      </c>
      <c r="AU144" s="184" t="s">
        <v>81</v>
      </c>
      <c r="AY144" s="183" t="s">
        <v>147</v>
      </c>
      <c r="BK144" s="185">
        <f>SUM(BK145:BK152)</f>
        <v>0</v>
      </c>
    </row>
    <row r="145" spans="1:65" s="2" customFormat="1" ht="30" customHeight="1">
      <c r="A145" s="36"/>
      <c r="B145" s="37"/>
      <c r="C145" s="188" t="s">
        <v>191</v>
      </c>
      <c r="D145" s="188" t="s">
        <v>151</v>
      </c>
      <c r="E145" s="189" t="s">
        <v>192</v>
      </c>
      <c r="F145" s="190" t="s">
        <v>193</v>
      </c>
      <c r="G145" s="191" t="s">
        <v>154</v>
      </c>
      <c r="H145" s="192">
        <v>11.374000000000001</v>
      </c>
      <c r="I145" s="193"/>
      <c r="J145" s="194">
        <f>ROUND(I145*H145,1)</f>
        <v>0</v>
      </c>
      <c r="K145" s="190" t="s">
        <v>155</v>
      </c>
      <c r="L145" s="41"/>
      <c r="M145" s="195" t="s">
        <v>19</v>
      </c>
      <c r="N145" s="196" t="s">
        <v>44</v>
      </c>
      <c r="O145" s="66"/>
      <c r="P145" s="197">
        <f>O145*H145</f>
        <v>0</v>
      </c>
      <c r="Q145" s="197">
        <v>0</v>
      </c>
      <c r="R145" s="197">
        <f>Q145*H145</f>
        <v>0</v>
      </c>
      <c r="S145" s="197">
        <v>0</v>
      </c>
      <c r="T145" s="197">
        <f>S145*H145</f>
        <v>0</v>
      </c>
      <c r="U145" s="198" t="s">
        <v>19</v>
      </c>
      <c r="V145" s="36"/>
      <c r="W145" s="36"/>
      <c r="X145" s="36"/>
      <c r="Y145" s="36"/>
      <c r="Z145" s="36"/>
      <c r="AA145" s="36"/>
      <c r="AB145" s="36"/>
      <c r="AC145" s="36"/>
      <c r="AD145" s="36"/>
      <c r="AE145" s="36"/>
      <c r="AR145" s="199" t="s">
        <v>156</v>
      </c>
      <c r="AT145" s="199" t="s">
        <v>151</v>
      </c>
      <c r="AU145" s="199" t="s">
        <v>84</v>
      </c>
      <c r="AY145" s="19" t="s">
        <v>147</v>
      </c>
      <c r="BE145" s="200">
        <f>IF(N145="základní",J145,0)</f>
        <v>0</v>
      </c>
      <c r="BF145" s="200">
        <f>IF(N145="snížená",J145,0)</f>
        <v>0</v>
      </c>
      <c r="BG145" s="200">
        <f>IF(N145="zákl. přenesená",J145,0)</f>
        <v>0</v>
      </c>
      <c r="BH145" s="200">
        <f>IF(N145="sníž. přenesená",J145,0)</f>
        <v>0</v>
      </c>
      <c r="BI145" s="200">
        <f>IF(N145="nulová",J145,0)</f>
        <v>0</v>
      </c>
      <c r="BJ145" s="19" t="s">
        <v>81</v>
      </c>
      <c r="BK145" s="200">
        <f>ROUND(I145*H145,1)</f>
        <v>0</v>
      </c>
      <c r="BL145" s="19" t="s">
        <v>156</v>
      </c>
      <c r="BM145" s="199" t="s">
        <v>194</v>
      </c>
    </row>
    <row r="146" spans="1:65" s="2" customFormat="1" ht="57.6">
      <c r="A146" s="36"/>
      <c r="B146" s="37"/>
      <c r="C146" s="38"/>
      <c r="D146" s="201" t="s">
        <v>158</v>
      </c>
      <c r="E146" s="38"/>
      <c r="F146" s="202" t="s">
        <v>195</v>
      </c>
      <c r="G146" s="38"/>
      <c r="H146" s="38"/>
      <c r="I146" s="110"/>
      <c r="J146" s="38"/>
      <c r="K146" s="38"/>
      <c r="L146" s="41"/>
      <c r="M146" s="203"/>
      <c r="N146" s="204"/>
      <c r="O146" s="66"/>
      <c r="P146" s="66"/>
      <c r="Q146" s="66"/>
      <c r="R146" s="66"/>
      <c r="S146" s="66"/>
      <c r="T146" s="66"/>
      <c r="U146" s="67"/>
      <c r="V146" s="36"/>
      <c r="W146" s="36"/>
      <c r="X146" s="36"/>
      <c r="Y146" s="36"/>
      <c r="Z146" s="36"/>
      <c r="AA146" s="36"/>
      <c r="AB146" s="36"/>
      <c r="AC146" s="36"/>
      <c r="AD146" s="36"/>
      <c r="AE146" s="36"/>
      <c r="AT146" s="19" t="s">
        <v>158</v>
      </c>
      <c r="AU146" s="19" t="s">
        <v>84</v>
      </c>
    </row>
    <row r="147" spans="1:65" s="13" customFormat="1" ht="10.199999999999999">
      <c r="B147" s="205"/>
      <c r="C147" s="206"/>
      <c r="D147" s="201" t="s">
        <v>160</v>
      </c>
      <c r="E147" s="207" t="s">
        <v>19</v>
      </c>
      <c r="F147" s="208" t="s">
        <v>196</v>
      </c>
      <c r="G147" s="206"/>
      <c r="H147" s="209">
        <v>11.374000000000001</v>
      </c>
      <c r="I147" s="210"/>
      <c r="J147" s="206"/>
      <c r="K147" s="206"/>
      <c r="L147" s="211"/>
      <c r="M147" s="212"/>
      <c r="N147" s="213"/>
      <c r="O147" s="213"/>
      <c r="P147" s="213"/>
      <c r="Q147" s="213"/>
      <c r="R147" s="213"/>
      <c r="S147" s="213"/>
      <c r="T147" s="213"/>
      <c r="U147" s="214"/>
      <c r="AT147" s="215" t="s">
        <v>160</v>
      </c>
      <c r="AU147" s="215" t="s">
        <v>84</v>
      </c>
      <c r="AV147" s="13" t="s">
        <v>81</v>
      </c>
      <c r="AW147" s="13" t="s">
        <v>33</v>
      </c>
      <c r="AX147" s="13" t="s">
        <v>77</v>
      </c>
      <c r="AY147" s="215" t="s">
        <v>147</v>
      </c>
    </row>
    <row r="148" spans="1:65" s="2" customFormat="1" ht="30" customHeight="1">
      <c r="A148" s="36"/>
      <c r="B148" s="37"/>
      <c r="C148" s="188" t="s">
        <v>197</v>
      </c>
      <c r="D148" s="188" t="s">
        <v>151</v>
      </c>
      <c r="E148" s="189" t="s">
        <v>198</v>
      </c>
      <c r="F148" s="190" t="s">
        <v>199</v>
      </c>
      <c r="G148" s="191" t="s">
        <v>154</v>
      </c>
      <c r="H148" s="192">
        <v>56.87</v>
      </c>
      <c r="I148" s="193"/>
      <c r="J148" s="194">
        <f>ROUND(I148*H148,1)</f>
        <v>0</v>
      </c>
      <c r="K148" s="190" t="s">
        <v>155</v>
      </c>
      <c r="L148" s="41"/>
      <c r="M148" s="195" t="s">
        <v>19</v>
      </c>
      <c r="N148" s="196" t="s">
        <v>44</v>
      </c>
      <c r="O148" s="66"/>
      <c r="P148" s="197">
        <f>O148*H148</f>
        <v>0</v>
      </c>
      <c r="Q148" s="197">
        <v>0</v>
      </c>
      <c r="R148" s="197">
        <f>Q148*H148</f>
        <v>0</v>
      </c>
      <c r="S148" s="197">
        <v>0</v>
      </c>
      <c r="T148" s="197">
        <f>S148*H148</f>
        <v>0</v>
      </c>
      <c r="U148" s="198" t="s">
        <v>19</v>
      </c>
      <c r="V148" s="36"/>
      <c r="W148" s="36"/>
      <c r="X148" s="36"/>
      <c r="Y148" s="36"/>
      <c r="Z148" s="36"/>
      <c r="AA148" s="36"/>
      <c r="AB148" s="36"/>
      <c r="AC148" s="36"/>
      <c r="AD148" s="36"/>
      <c r="AE148" s="36"/>
      <c r="AR148" s="199" t="s">
        <v>156</v>
      </c>
      <c r="AT148" s="199" t="s">
        <v>151</v>
      </c>
      <c r="AU148" s="199" t="s">
        <v>84</v>
      </c>
      <c r="AY148" s="19" t="s">
        <v>147</v>
      </c>
      <c r="BE148" s="200">
        <f>IF(N148="základní",J148,0)</f>
        <v>0</v>
      </c>
      <c r="BF148" s="200">
        <f>IF(N148="snížená",J148,0)</f>
        <v>0</v>
      </c>
      <c r="BG148" s="200">
        <f>IF(N148="zákl. přenesená",J148,0)</f>
        <v>0</v>
      </c>
      <c r="BH148" s="200">
        <f>IF(N148="sníž. přenesená",J148,0)</f>
        <v>0</v>
      </c>
      <c r="BI148" s="200">
        <f>IF(N148="nulová",J148,0)</f>
        <v>0</v>
      </c>
      <c r="BJ148" s="19" t="s">
        <v>81</v>
      </c>
      <c r="BK148" s="200">
        <f>ROUND(I148*H148,1)</f>
        <v>0</v>
      </c>
      <c r="BL148" s="19" t="s">
        <v>156</v>
      </c>
      <c r="BM148" s="199" t="s">
        <v>200</v>
      </c>
    </row>
    <row r="149" spans="1:65" s="2" customFormat="1" ht="57.6">
      <c r="A149" s="36"/>
      <c r="B149" s="37"/>
      <c r="C149" s="38"/>
      <c r="D149" s="201" t="s">
        <v>158</v>
      </c>
      <c r="E149" s="38"/>
      <c r="F149" s="202" t="s">
        <v>195</v>
      </c>
      <c r="G149" s="38"/>
      <c r="H149" s="38"/>
      <c r="I149" s="110"/>
      <c r="J149" s="38"/>
      <c r="K149" s="38"/>
      <c r="L149" s="41"/>
      <c r="M149" s="203"/>
      <c r="N149" s="204"/>
      <c r="O149" s="66"/>
      <c r="P149" s="66"/>
      <c r="Q149" s="66"/>
      <c r="R149" s="66"/>
      <c r="S149" s="66"/>
      <c r="T149" s="66"/>
      <c r="U149" s="67"/>
      <c r="V149" s="36"/>
      <c r="W149" s="36"/>
      <c r="X149" s="36"/>
      <c r="Y149" s="36"/>
      <c r="Z149" s="36"/>
      <c r="AA149" s="36"/>
      <c r="AB149" s="36"/>
      <c r="AC149" s="36"/>
      <c r="AD149" s="36"/>
      <c r="AE149" s="36"/>
      <c r="AT149" s="19" t="s">
        <v>158</v>
      </c>
      <c r="AU149" s="19" t="s">
        <v>84</v>
      </c>
    </row>
    <row r="150" spans="1:65" s="13" customFormat="1" ht="10.199999999999999">
      <c r="B150" s="205"/>
      <c r="C150" s="206"/>
      <c r="D150" s="201" t="s">
        <v>160</v>
      </c>
      <c r="E150" s="207" t="s">
        <v>19</v>
      </c>
      <c r="F150" s="208" t="s">
        <v>201</v>
      </c>
      <c r="G150" s="206"/>
      <c r="H150" s="209">
        <v>56.87</v>
      </c>
      <c r="I150" s="210"/>
      <c r="J150" s="206"/>
      <c r="K150" s="206"/>
      <c r="L150" s="211"/>
      <c r="M150" s="212"/>
      <c r="N150" s="213"/>
      <c r="O150" s="213"/>
      <c r="P150" s="213"/>
      <c r="Q150" s="213"/>
      <c r="R150" s="213"/>
      <c r="S150" s="213"/>
      <c r="T150" s="213"/>
      <c r="U150" s="214"/>
      <c r="AT150" s="215" t="s">
        <v>160</v>
      </c>
      <c r="AU150" s="215" t="s">
        <v>84</v>
      </c>
      <c r="AV150" s="13" t="s">
        <v>81</v>
      </c>
      <c r="AW150" s="13" t="s">
        <v>33</v>
      </c>
      <c r="AX150" s="13" t="s">
        <v>77</v>
      </c>
      <c r="AY150" s="215" t="s">
        <v>147</v>
      </c>
    </row>
    <row r="151" spans="1:65" s="2" customFormat="1" ht="19.8" customHeight="1">
      <c r="A151" s="36"/>
      <c r="B151" s="37"/>
      <c r="C151" s="188" t="s">
        <v>202</v>
      </c>
      <c r="D151" s="188" t="s">
        <v>151</v>
      </c>
      <c r="E151" s="189" t="s">
        <v>203</v>
      </c>
      <c r="F151" s="190" t="s">
        <v>204</v>
      </c>
      <c r="G151" s="191" t="s">
        <v>205</v>
      </c>
      <c r="H151" s="192">
        <v>19.335999999999999</v>
      </c>
      <c r="I151" s="193"/>
      <c r="J151" s="194">
        <f>ROUND(I151*H151,1)</f>
        <v>0</v>
      </c>
      <c r="K151" s="190" t="s">
        <v>155</v>
      </c>
      <c r="L151" s="41"/>
      <c r="M151" s="195" t="s">
        <v>19</v>
      </c>
      <c r="N151" s="196" t="s">
        <v>44</v>
      </c>
      <c r="O151" s="66"/>
      <c r="P151" s="197">
        <f>O151*H151</f>
        <v>0</v>
      </c>
      <c r="Q151" s="197">
        <v>0</v>
      </c>
      <c r="R151" s="197">
        <f>Q151*H151</f>
        <v>0</v>
      </c>
      <c r="S151" s="197">
        <v>0</v>
      </c>
      <c r="T151" s="197">
        <f>S151*H151</f>
        <v>0</v>
      </c>
      <c r="U151" s="198" t="s">
        <v>19</v>
      </c>
      <c r="V151" s="36"/>
      <c r="W151" s="36"/>
      <c r="X151" s="36"/>
      <c r="Y151" s="36"/>
      <c r="Z151" s="36"/>
      <c r="AA151" s="36"/>
      <c r="AB151" s="36"/>
      <c r="AC151" s="36"/>
      <c r="AD151" s="36"/>
      <c r="AE151" s="36"/>
      <c r="AR151" s="199" t="s">
        <v>156</v>
      </c>
      <c r="AT151" s="199" t="s">
        <v>151</v>
      </c>
      <c r="AU151" s="199" t="s">
        <v>84</v>
      </c>
      <c r="AY151" s="19" t="s">
        <v>147</v>
      </c>
      <c r="BE151" s="200">
        <f>IF(N151="základní",J151,0)</f>
        <v>0</v>
      </c>
      <c r="BF151" s="200">
        <f>IF(N151="snížená",J151,0)</f>
        <v>0</v>
      </c>
      <c r="BG151" s="200">
        <f>IF(N151="zákl. přenesená",J151,0)</f>
        <v>0</v>
      </c>
      <c r="BH151" s="200">
        <f>IF(N151="sníž. přenesená",J151,0)</f>
        <v>0</v>
      </c>
      <c r="BI151" s="200">
        <f>IF(N151="nulová",J151,0)</f>
        <v>0</v>
      </c>
      <c r="BJ151" s="19" t="s">
        <v>81</v>
      </c>
      <c r="BK151" s="200">
        <f>ROUND(I151*H151,1)</f>
        <v>0</v>
      </c>
      <c r="BL151" s="19" t="s">
        <v>156</v>
      </c>
      <c r="BM151" s="199" t="s">
        <v>206</v>
      </c>
    </row>
    <row r="152" spans="1:65" s="13" customFormat="1" ht="10.199999999999999">
      <c r="B152" s="205"/>
      <c r="C152" s="206"/>
      <c r="D152" s="201" t="s">
        <v>160</v>
      </c>
      <c r="E152" s="207" t="s">
        <v>19</v>
      </c>
      <c r="F152" s="208" t="s">
        <v>207</v>
      </c>
      <c r="G152" s="206"/>
      <c r="H152" s="209">
        <v>19.335999999999999</v>
      </c>
      <c r="I152" s="210"/>
      <c r="J152" s="206"/>
      <c r="K152" s="206"/>
      <c r="L152" s="211"/>
      <c r="M152" s="212"/>
      <c r="N152" s="213"/>
      <c r="O152" s="213"/>
      <c r="P152" s="213"/>
      <c r="Q152" s="213"/>
      <c r="R152" s="213"/>
      <c r="S152" s="213"/>
      <c r="T152" s="213"/>
      <c r="U152" s="214"/>
      <c r="AT152" s="215" t="s">
        <v>160</v>
      </c>
      <c r="AU152" s="215" t="s">
        <v>84</v>
      </c>
      <c r="AV152" s="13" t="s">
        <v>81</v>
      </c>
      <c r="AW152" s="13" t="s">
        <v>33</v>
      </c>
      <c r="AX152" s="13" t="s">
        <v>77</v>
      </c>
      <c r="AY152" s="215" t="s">
        <v>147</v>
      </c>
    </row>
    <row r="153" spans="1:65" s="12" customFormat="1" ht="20.85" customHeight="1">
      <c r="B153" s="172"/>
      <c r="C153" s="173"/>
      <c r="D153" s="174" t="s">
        <v>71</v>
      </c>
      <c r="E153" s="186" t="s">
        <v>208</v>
      </c>
      <c r="F153" s="186" t="s">
        <v>209</v>
      </c>
      <c r="G153" s="173"/>
      <c r="H153" s="173"/>
      <c r="I153" s="176"/>
      <c r="J153" s="187">
        <f>BK153</f>
        <v>0</v>
      </c>
      <c r="K153" s="173"/>
      <c r="L153" s="178"/>
      <c r="M153" s="179"/>
      <c r="N153" s="180"/>
      <c r="O153" s="180"/>
      <c r="P153" s="181">
        <f>SUM(P154:P159)</f>
        <v>0</v>
      </c>
      <c r="Q153" s="180"/>
      <c r="R153" s="181">
        <f>SUM(R154:R159)</f>
        <v>2.9999999999999997E-4</v>
      </c>
      <c r="S153" s="180"/>
      <c r="T153" s="181">
        <f>SUM(T154:T159)</f>
        <v>0</v>
      </c>
      <c r="U153" s="182"/>
      <c r="AR153" s="183" t="s">
        <v>77</v>
      </c>
      <c r="AT153" s="184" t="s">
        <v>71</v>
      </c>
      <c r="AU153" s="184" t="s">
        <v>81</v>
      </c>
      <c r="AY153" s="183" t="s">
        <v>147</v>
      </c>
      <c r="BK153" s="185">
        <f>SUM(BK154:BK159)</f>
        <v>0</v>
      </c>
    </row>
    <row r="154" spans="1:65" s="2" customFormat="1" ht="30" customHeight="1">
      <c r="A154" s="36"/>
      <c r="B154" s="37"/>
      <c r="C154" s="188" t="s">
        <v>210</v>
      </c>
      <c r="D154" s="188" t="s">
        <v>151</v>
      </c>
      <c r="E154" s="189" t="s">
        <v>211</v>
      </c>
      <c r="F154" s="190" t="s">
        <v>212</v>
      </c>
      <c r="G154" s="191" t="s">
        <v>213</v>
      </c>
      <c r="H154" s="192">
        <v>20</v>
      </c>
      <c r="I154" s="193"/>
      <c r="J154" s="194">
        <f>ROUND(I154*H154,1)</f>
        <v>0</v>
      </c>
      <c r="K154" s="190" t="s">
        <v>155</v>
      </c>
      <c r="L154" s="41"/>
      <c r="M154" s="195" t="s">
        <v>19</v>
      </c>
      <c r="N154" s="196" t="s">
        <v>44</v>
      </c>
      <c r="O154" s="66"/>
      <c r="P154" s="197">
        <f>O154*H154</f>
        <v>0</v>
      </c>
      <c r="Q154" s="197">
        <v>0</v>
      </c>
      <c r="R154" s="197">
        <f>Q154*H154</f>
        <v>0</v>
      </c>
      <c r="S154" s="197">
        <v>0</v>
      </c>
      <c r="T154" s="197">
        <f>S154*H154</f>
        <v>0</v>
      </c>
      <c r="U154" s="198" t="s">
        <v>19</v>
      </c>
      <c r="V154" s="36"/>
      <c r="W154" s="36"/>
      <c r="X154" s="36"/>
      <c r="Y154" s="36"/>
      <c r="Z154" s="36"/>
      <c r="AA154" s="36"/>
      <c r="AB154" s="36"/>
      <c r="AC154" s="36"/>
      <c r="AD154" s="36"/>
      <c r="AE154" s="36"/>
      <c r="AR154" s="199" t="s">
        <v>156</v>
      </c>
      <c r="AT154" s="199" t="s">
        <v>151</v>
      </c>
      <c r="AU154" s="199" t="s">
        <v>84</v>
      </c>
      <c r="AY154" s="19" t="s">
        <v>147</v>
      </c>
      <c r="BE154" s="200">
        <f>IF(N154="základní",J154,0)</f>
        <v>0</v>
      </c>
      <c r="BF154" s="200">
        <f>IF(N154="snížená",J154,0)</f>
        <v>0</v>
      </c>
      <c r="BG154" s="200">
        <f>IF(N154="zákl. přenesená",J154,0)</f>
        <v>0</v>
      </c>
      <c r="BH154" s="200">
        <f>IF(N154="sníž. přenesená",J154,0)</f>
        <v>0</v>
      </c>
      <c r="BI154" s="200">
        <f>IF(N154="nulová",J154,0)</f>
        <v>0</v>
      </c>
      <c r="BJ154" s="19" t="s">
        <v>81</v>
      </c>
      <c r="BK154" s="200">
        <f>ROUND(I154*H154,1)</f>
        <v>0</v>
      </c>
      <c r="BL154" s="19" t="s">
        <v>156</v>
      </c>
      <c r="BM154" s="199" t="s">
        <v>214</v>
      </c>
    </row>
    <row r="155" spans="1:65" s="2" customFormat="1" ht="76.8">
      <c r="A155" s="36"/>
      <c r="B155" s="37"/>
      <c r="C155" s="38"/>
      <c r="D155" s="201" t="s">
        <v>158</v>
      </c>
      <c r="E155" s="38"/>
      <c r="F155" s="202" t="s">
        <v>215</v>
      </c>
      <c r="G155" s="38"/>
      <c r="H155" s="38"/>
      <c r="I155" s="110"/>
      <c r="J155" s="38"/>
      <c r="K155" s="38"/>
      <c r="L155" s="41"/>
      <c r="M155" s="203"/>
      <c r="N155" s="204"/>
      <c r="O155" s="66"/>
      <c r="P155" s="66"/>
      <c r="Q155" s="66"/>
      <c r="R155" s="66"/>
      <c r="S155" s="66"/>
      <c r="T155" s="66"/>
      <c r="U155" s="67"/>
      <c r="V155" s="36"/>
      <c r="W155" s="36"/>
      <c r="X155" s="36"/>
      <c r="Y155" s="36"/>
      <c r="Z155" s="36"/>
      <c r="AA155" s="36"/>
      <c r="AB155" s="36"/>
      <c r="AC155" s="36"/>
      <c r="AD155" s="36"/>
      <c r="AE155" s="36"/>
      <c r="AT155" s="19" t="s">
        <v>158</v>
      </c>
      <c r="AU155" s="19" t="s">
        <v>84</v>
      </c>
    </row>
    <row r="156" spans="1:65" s="2" customFormat="1" ht="19.8" customHeight="1">
      <c r="A156" s="36"/>
      <c r="B156" s="37"/>
      <c r="C156" s="188" t="s">
        <v>216</v>
      </c>
      <c r="D156" s="188" t="s">
        <v>151</v>
      </c>
      <c r="E156" s="189" t="s">
        <v>217</v>
      </c>
      <c r="F156" s="190" t="s">
        <v>218</v>
      </c>
      <c r="G156" s="191" t="s">
        <v>213</v>
      </c>
      <c r="H156" s="192">
        <v>20</v>
      </c>
      <c r="I156" s="193"/>
      <c r="J156" s="194">
        <f>ROUND(I156*H156,1)</f>
        <v>0</v>
      </c>
      <c r="K156" s="190" t="s">
        <v>155</v>
      </c>
      <c r="L156" s="41"/>
      <c r="M156" s="195" t="s">
        <v>19</v>
      </c>
      <c r="N156" s="196" t="s">
        <v>44</v>
      </c>
      <c r="O156" s="66"/>
      <c r="P156" s="197">
        <f>O156*H156</f>
        <v>0</v>
      </c>
      <c r="Q156" s="197">
        <v>0</v>
      </c>
      <c r="R156" s="197">
        <f>Q156*H156</f>
        <v>0</v>
      </c>
      <c r="S156" s="197">
        <v>0</v>
      </c>
      <c r="T156" s="197">
        <f>S156*H156</f>
        <v>0</v>
      </c>
      <c r="U156" s="198" t="s">
        <v>19</v>
      </c>
      <c r="V156" s="36"/>
      <c r="W156" s="36"/>
      <c r="X156" s="36"/>
      <c r="Y156" s="36"/>
      <c r="Z156" s="36"/>
      <c r="AA156" s="36"/>
      <c r="AB156" s="36"/>
      <c r="AC156" s="36"/>
      <c r="AD156" s="36"/>
      <c r="AE156" s="36"/>
      <c r="AR156" s="199" t="s">
        <v>156</v>
      </c>
      <c r="AT156" s="199" t="s">
        <v>151</v>
      </c>
      <c r="AU156" s="199" t="s">
        <v>84</v>
      </c>
      <c r="AY156" s="19" t="s">
        <v>147</v>
      </c>
      <c r="BE156" s="200">
        <f>IF(N156="základní",J156,0)</f>
        <v>0</v>
      </c>
      <c r="BF156" s="200">
        <f>IF(N156="snížená",J156,0)</f>
        <v>0</v>
      </c>
      <c r="BG156" s="200">
        <f>IF(N156="zákl. přenesená",J156,0)</f>
        <v>0</v>
      </c>
      <c r="BH156" s="200">
        <f>IF(N156="sníž. přenesená",J156,0)</f>
        <v>0</v>
      </c>
      <c r="BI156" s="200">
        <f>IF(N156="nulová",J156,0)</f>
        <v>0</v>
      </c>
      <c r="BJ156" s="19" t="s">
        <v>81</v>
      </c>
      <c r="BK156" s="200">
        <f>ROUND(I156*H156,1)</f>
        <v>0</v>
      </c>
      <c r="BL156" s="19" t="s">
        <v>156</v>
      </c>
      <c r="BM156" s="199" t="s">
        <v>219</v>
      </c>
    </row>
    <row r="157" spans="1:65" s="2" customFormat="1" ht="115.2">
      <c r="A157" s="36"/>
      <c r="B157" s="37"/>
      <c r="C157" s="38"/>
      <c r="D157" s="201" t="s">
        <v>158</v>
      </c>
      <c r="E157" s="38"/>
      <c r="F157" s="202" t="s">
        <v>220</v>
      </c>
      <c r="G157" s="38"/>
      <c r="H157" s="38"/>
      <c r="I157" s="110"/>
      <c r="J157" s="38"/>
      <c r="K157" s="38"/>
      <c r="L157" s="41"/>
      <c r="M157" s="203"/>
      <c r="N157" s="204"/>
      <c r="O157" s="66"/>
      <c r="P157" s="66"/>
      <c r="Q157" s="66"/>
      <c r="R157" s="66"/>
      <c r="S157" s="66"/>
      <c r="T157" s="66"/>
      <c r="U157" s="67"/>
      <c r="V157" s="36"/>
      <c r="W157" s="36"/>
      <c r="X157" s="36"/>
      <c r="Y157" s="36"/>
      <c r="Z157" s="36"/>
      <c r="AA157" s="36"/>
      <c r="AB157" s="36"/>
      <c r="AC157" s="36"/>
      <c r="AD157" s="36"/>
      <c r="AE157" s="36"/>
      <c r="AT157" s="19" t="s">
        <v>158</v>
      </c>
      <c r="AU157" s="19" t="s">
        <v>84</v>
      </c>
    </row>
    <row r="158" spans="1:65" s="2" customFormat="1" ht="14.4" customHeight="1">
      <c r="A158" s="36"/>
      <c r="B158" s="37"/>
      <c r="C158" s="248" t="s">
        <v>221</v>
      </c>
      <c r="D158" s="248" t="s">
        <v>222</v>
      </c>
      <c r="E158" s="249" t="s">
        <v>223</v>
      </c>
      <c r="F158" s="250" t="s">
        <v>224</v>
      </c>
      <c r="G158" s="251" t="s">
        <v>225</v>
      </c>
      <c r="H158" s="252">
        <v>0.3</v>
      </c>
      <c r="I158" s="253"/>
      <c r="J158" s="254">
        <f>ROUND(I158*H158,1)</f>
        <v>0</v>
      </c>
      <c r="K158" s="250" t="s">
        <v>155</v>
      </c>
      <c r="L158" s="255"/>
      <c r="M158" s="256" t="s">
        <v>19</v>
      </c>
      <c r="N158" s="257" t="s">
        <v>44</v>
      </c>
      <c r="O158" s="66"/>
      <c r="P158" s="197">
        <f>O158*H158</f>
        <v>0</v>
      </c>
      <c r="Q158" s="197">
        <v>1E-3</v>
      </c>
      <c r="R158" s="197">
        <f>Q158*H158</f>
        <v>2.9999999999999997E-4</v>
      </c>
      <c r="S158" s="197">
        <v>0</v>
      </c>
      <c r="T158" s="197">
        <f>S158*H158</f>
        <v>0</v>
      </c>
      <c r="U158" s="198" t="s">
        <v>19</v>
      </c>
      <c r="V158" s="36"/>
      <c r="W158" s="36"/>
      <c r="X158" s="36"/>
      <c r="Y158" s="36"/>
      <c r="Z158" s="36"/>
      <c r="AA158" s="36"/>
      <c r="AB158" s="36"/>
      <c r="AC158" s="36"/>
      <c r="AD158" s="36"/>
      <c r="AE158" s="36"/>
      <c r="AR158" s="199" t="s">
        <v>210</v>
      </c>
      <c r="AT158" s="199" t="s">
        <v>222</v>
      </c>
      <c r="AU158" s="199" t="s">
        <v>84</v>
      </c>
      <c r="AY158" s="19" t="s">
        <v>147</v>
      </c>
      <c r="BE158" s="200">
        <f>IF(N158="základní",J158,0)</f>
        <v>0</v>
      </c>
      <c r="BF158" s="200">
        <f>IF(N158="snížená",J158,0)</f>
        <v>0</v>
      </c>
      <c r="BG158" s="200">
        <f>IF(N158="zákl. přenesená",J158,0)</f>
        <v>0</v>
      </c>
      <c r="BH158" s="200">
        <f>IF(N158="sníž. přenesená",J158,0)</f>
        <v>0</v>
      </c>
      <c r="BI158" s="200">
        <f>IF(N158="nulová",J158,0)</f>
        <v>0</v>
      </c>
      <c r="BJ158" s="19" t="s">
        <v>81</v>
      </c>
      <c r="BK158" s="200">
        <f>ROUND(I158*H158,1)</f>
        <v>0</v>
      </c>
      <c r="BL158" s="19" t="s">
        <v>156</v>
      </c>
      <c r="BM158" s="199" t="s">
        <v>226</v>
      </c>
    </row>
    <row r="159" spans="1:65" s="13" customFormat="1" ht="10.199999999999999">
      <c r="B159" s="205"/>
      <c r="C159" s="206"/>
      <c r="D159" s="201" t="s">
        <v>160</v>
      </c>
      <c r="E159" s="207" t="s">
        <v>19</v>
      </c>
      <c r="F159" s="208" t="s">
        <v>227</v>
      </c>
      <c r="G159" s="206"/>
      <c r="H159" s="209">
        <v>0.3</v>
      </c>
      <c r="I159" s="210"/>
      <c r="J159" s="206"/>
      <c r="K159" s="206"/>
      <c r="L159" s="211"/>
      <c r="M159" s="212"/>
      <c r="N159" s="213"/>
      <c r="O159" s="213"/>
      <c r="P159" s="213"/>
      <c r="Q159" s="213"/>
      <c r="R159" s="213"/>
      <c r="S159" s="213"/>
      <c r="T159" s="213"/>
      <c r="U159" s="214"/>
      <c r="AT159" s="215" t="s">
        <v>160</v>
      </c>
      <c r="AU159" s="215" t="s">
        <v>84</v>
      </c>
      <c r="AV159" s="13" t="s">
        <v>81</v>
      </c>
      <c r="AW159" s="13" t="s">
        <v>33</v>
      </c>
      <c r="AX159" s="13" t="s">
        <v>77</v>
      </c>
      <c r="AY159" s="215" t="s">
        <v>147</v>
      </c>
    </row>
    <row r="160" spans="1:65" s="12" customFormat="1" ht="22.8" customHeight="1">
      <c r="B160" s="172"/>
      <c r="C160" s="173"/>
      <c r="D160" s="174" t="s">
        <v>71</v>
      </c>
      <c r="E160" s="186" t="s">
        <v>81</v>
      </c>
      <c r="F160" s="186" t="s">
        <v>228</v>
      </c>
      <c r="G160" s="173"/>
      <c r="H160" s="173"/>
      <c r="I160" s="176"/>
      <c r="J160" s="187">
        <f>BK160</f>
        <v>0</v>
      </c>
      <c r="K160" s="173"/>
      <c r="L160" s="178"/>
      <c r="M160" s="179"/>
      <c r="N160" s="180"/>
      <c r="O160" s="180"/>
      <c r="P160" s="181">
        <f>SUM(P161:P215)</f>
        <v>0</v>
      </c>
      <c r="Q160" s="180"/>
      <c r="R160" s="181">
        <f>SUM(R161:R215)</f>
        <v>28.185858280000001</v>
      </c>
      <c r="S160" s="180"/>
      <c r="T160" s="181">
        <f>SUM(T161:T215)</f>
        <v>0</v>
      </c>
      <c r="U160" s="182"/>
      <c r="AR160" s="183" t="s">
        <v>77</v>
      </c>
      <c r="AT160" s="184" t="s">
        <v>71</v>
      </c>
      <c r="AU160" s="184" t="s">
        <v>77</v>
      </c>
      <c r="AY160" s="183" t="s">
        <v>147</v>
      </c>
      <c r="BK160" s="185">
        <f>SUM(BK161:BK215)</f>
        <v>0</v>
      </c>
    </row>
    <row r="161" spans="1:65" s="2" customFormat="1" ht="19.8" customHeight="1">
      <c r="A161" s="36"/>
      <c r="B161" s="37"/>
      <c r="C161" s="188" t="s">
        <v>229</v>
      </c>
      <c r="D161" s="188" t="s">
        <v>151</v>
      </c>
      <c r="E161" s="189" t="s">
        <v>230</v>
      </c>
      <c r="F161" s="190" t="s">
        <v>231</v>
      </c>
      <c r="G161" s="191" t="s">
        <v>154</v>
      </c>
      <c r="H161" s="192">
        <v>1.0720000000000001</v>
      </c>
      <c r="I161" s="193"/>
      <c r="J161" s="194">
        <f>ROUND(I161*H161,1)</f>
        <v>0</v>
      </c>
      <c r="K161" s="190" t="s">
        <v>155</v>
      </c>
      <c r="L161" s="41"/>
      <c r="M161" s="195" t="s">
        <v>19</v>
      </c>
      <c r="N161" s="196" t="s">
        <v>44</v>
      </c>
      <c r="O161" s="66"/>
      <c r="P161" s="197">
        <f>O161*H161</f>
        <v>0</v>
      </c>
      <c r="Q161" s="197">
        <v>1.98</v>
      </c>
      <c r="R161" s="197">
        <f>Q161*H161</f>
        <v>2.12256</v>
      </c>
      <c r="S161" s="197">
        <v>0</v>
      </c>
      <c r="T161" s="197">
        <f>S161*H161</f>
        <v>0</v>
      </c>
      <c r="U161" s="198" t="s">
        <v>19</v>
      </c>
      <c r="V161" s="36"/>
      <c r="W161" s="36"/>
      <c r="X161" s="36"/>
      <c r="Y161" s="36"/>
      <c r="Z161" s="36"/>
      <c r="AA161" s="36"/>
      <c r="AB161" s="36"/>
      <c r="AC161" s="36"/>
      <c r="AD161" s="36"/>
      <c r="AE161" s="36"/>
      <c r="AR161" s="199" t="s">
        <v>156</v>
      </c>
      <c r="AT161" s="199" t="s">
        <v>151</v>
      </c>
      <c r="AU161" s="199" t="s">
        <v>81</v>
      </c>
      <c r="AY161" s="19" t="s">
        <v>147</v>
      </c>
      <c r="BE161" s="200">
        <f>IF(N161="základní",J161,0)</f>
        <v>0</v>
      </c>
      <c r="BF161" s="200">
        <f>IF(N161="snížená",J161,0)</f>
        <v>0</v>
      </c>
      <c r="BG161" s="200">
        <f>IF(N161="zákl. přenesená",J161,0)</f>
        <v>0</v>
      </c>
      <c r="BH161" s="200">
        <f>IF(N161="sníž. přenesená",J161,0)</f>
        <v>0</v>
      </c>
      <c r="BI161" s="200">
        <f>IF(N161="nulová",J161,0)</f>
        <v>0</v>
      </c>
      <c r="BJ161" s="19" t="s">
        <v>81</v>
      </c>
      <c r="BK161" s="200">
        <f>ROUND(I161*H161,1)</f>
        <v>0</v>
      </c>
      <c r="BL161" s="19" t="s">
        <v>156</v>
      </c>
      <c r="BM161" s="199" t="s">
        <v>232</v>
      </c>
    </row>
    <row r="162" spans="1:65" s="2" customFormat="1" ht="48">
      <c r="A162" s="36"/>
      <c r="B162" s="37"/>
      <c r="C162" s="38"/>
      <c r="D162" s="201" t="s">
        <v>158</v>
      </c>
      <c r="E162" s="38"/>
      <c r="F162" s="202" t="s">
        <v>233</v>
      </c>
      <c r="G162" s="38"/>
      <c r="H162" s="38"/>
      <c r="I162" s="110"/>
      <c r="J162" s="38"/>
      <c r="K162" s="38"/>
      <c r="L162" s="41"/>
      <c r="M162" s="203"/>
      <c r="N162" s="204"/>
      <c r="O162" s="66"/>
      <c r="P162" s="66"/>
      <c r="Q162" s="66"/>
      <c r="R162" s="66"/>
      <c r="S162" s="66"/>
      <c r="T162" s="66"/>
      <c r="U162" s="67"/>
      <c r="V162" s="36"/>
      <c r="W162" s="36"/>
      <c r="X162" s="36"/>
      <c r="Y162" s="36"/>
      <c r="Z162" s="36"/>
      <c r="AA162" s="36"/>
      <c r="AB162" s="36"/>
      <c r="AC162" s="36"/>
      <c r="AD162" s="36"/>
      <c r="AE162" s="36"/>
      <c r="AT162" s="19" t="s">
        <v>158</v>
      </c>
      <c r="AU162" s="19" t="s">
        <v>81</v>
      </c>
    </row>
    <row r="163" spans="1:65" s="13" customFormat="1" ht="10.199999999999999">
      <c r="B163" s="205"/>
      <c r="C163" s="206"/>
      <c r="D163" s="201" t="s">
        <v>160</v>
      </c>
      <c r="E163" s="207" t="s">
        <v>19</v>
      </c>
      <c r="F163" s="208" t="s">
        <v>234</v>
      </c>
      <c r="G163" s="206"/>
      <c r="H163" s="209">
        <v>0.45400000000000001</v>
      </c>
      <c r="I163" s="210"/>
      <c r="J163" s="206"/>
      <c r="K163" s="206"/>
      <c r="L163" s="211"/>
      <c r="M163" s="212"/>
      <c r="N163" s="213"/>
      <c r="O163" s="213"/>
      <c r="P163" s="213"/>
      <c r="Q163" s="213"/>
      <c r="R163" s="213"/>
      <c r="S163" s="213"/>
      <c r="T163" s="213"/>
      <c r="U163" s="214"/>
      <c r="AT163" s="215" t="s">
        <v>160</v>
      </c>
      <c r="AU163" s="215" t="s">
        <v>81</v>
      </c>
      <c r="AV163" s="13" t="s">
        <v>81</v>
      </c>
      <c r="AW163" s="13" t="s">
        <v>33</v>
      </c>
      <c r="AX163" s="13" t="s">
        <v>72</v>
      </c>
      <c r="AY163" s="215" t="s">
        <v>147</v>
      </c>
    </row>
    <row r="164" spans="1:65" s="13" customFormat="1" ht="10.199999999999999">
      <c r="B164" s="205"/>
      <c r="C164" s="206"/>
      <c r="D164" s="201" t="s">
        <v>160</v>
      </c>
      <c r="E164" s="207" t="s">
        <v>19</v>
      </c>
      <c r="F164" s="208" t="s">
        <v>235</v>
      </c>
      <c r="G164" s="206"/>
      <c r="H164" s="209">
        <v>0.58799999999999997</v>
      </c>
      <c r="I164" s="210"/>
      <c r="J164" s="206"/>
      <c r="K164" s="206"/>
      <c r="L164" s="211"/>
      <c r="M164" s="212"/>
      <c r="N164" s="213"/>
      <c r="O164" s="213"/>
      <c r="P164" s="213"/>
      <c r="Q164" s="213"/>
      <c r="R164" s="213"/>
      <c r="S164" s="213"/>
      <c r="T164" s="213"/>
      <c r="U164" s="214"/>
      <c r="AT164" s="215" t="s">
        <v>160</v>
      </c>
      <c r="AU164" s="215" t="s">
        <v>81</v>
      </c>
      <c r="AV164" s="13" t="s">
        <v>81</v>
      </c>
      <c r="AW164" s="13" t="s">
        <v>33</v>
      </c>
      <c r="AX164" s="13" t="s">
        <v>72</v>
      </c>
      <c r="AY164" s="215" t="s">
        <v>147</v>
      </c>
    </row>
    <row r="165" spans="1:65" s="13" customFormat="1" ht="10.199999999999999">
      <c r="B165" s="205"/>
      <c r="C165" s="206"/>
      <c r="D165" s="201" t="s">
        <v>160</v>
      </c>
      <c r="E165" s="207" t="s">
        <v>19</v>
      </c>
      <c r="F165" s="208" t="s">
        <v>236</v>
      </c>
      <c r="G165" s="206"/>
      <c r="H165" s="209">
        <v>0.03</v>
      </c>
      <c r="I165" s="210"/>
      <c r="J165" s="206"/>
      <c r="K165" s="206"/>
      <c r="L165" s="211"/>
      <c r="M165" s="212"/>
      <c r="N165" s="213"/>
      <c r="O165" s="213"/>
      <c r="P165" s="213"/>
      <c r="Q165" s="213"/>
      <c r="R165" s="213"/>
      <c r="S165" s="213"/>
      <c r="T165" s="213"/>
      <c r="U165" s="214"/>
      <c r="AT165" s="215" t="s">
        <v>160</v>
      </c>
      <c r="AU165" s="215" t="s">
        <v>81</v>
      </c>
      <c r="AV165" s="13" t="s">
        <v>81</v>
      </c>
      <c r="AW165" s="13" t="s">
        <v>33</v>
      </c>
      <c r="AX165" s="13" t="s">
        <v>72</v>
      </c>
      <c r="AY165" s="215" t="s">
        <v>147</v>
      </c>
    </row>
    <row r="166" spans="1:65" s="15" customFormat="1" ht="10.199999999999999">
      <c r="B166" s="227"/>
      <c r="C166" s="228"/>
      <c r="D166" s="201" t="s">
        <v>160</v>
      </c>
      <c r="E166" s="229" t="s">
        <v>19</v>
      </c>
      <c r="F166" s="230" t="s">
        <v>163</v>
      </c>
      <c r="G166" s="228"/>
      <c r="H166" s="231">
        <v>1.0720000000000001</v>
      </c>
      <c r="I166" s="232"/>
      <c r="J166" s="228"/>
      <c r="K166" s="228"/>
      <c r="L166" s="233"/>
      <c r="M166" s="234"/>
      <c r="N166" s="235"/>
      <c r="O166" s="235"/>
      <c r="P166" s="235"/>
      <c r="Q166" s="235"/>
      <c r="R166" s="235"/>
      <c r="S166" s="235"/>
      <c r="T166" s="235"/>
      <c r="U166" s="236"/>
      <c r="AT166" s="237" t="s">
        <v>160</v>
      </c>
      <c r="AU166" s="237" t="s">
        <v>81</v>
      </c>
      <c r="AV166" s="15" t="s">
        <v>156</v>
      </c>
      <c r="AW166" s="15" t="s">
        <v>33</v>
      </c>
      <c r="AX166" s="15" t="s">
        <v>77</v>
      </c>
      <c r="AY166" s="237" t="s">
        <v>147</v>
      </c>
    </row>
    <row r="167" spans="1:65" s="2" customFormat="1" ht="19.8" customHeight="1">
      <c r="A167" s="36"/>
      <c r="B167" s="37"/>
      <c r="C167" s="188" t="s">
        <v>149</v>
      </c>
      <c r="D167" s="188" t="s">
        <v>151</v>
      </c>
      <c r="E167" s="189" t="s">
        <v>237</v>
      </c>
      <c r="F167" s="190" t="s">
        <v>238</v>
      </c>
      <c r="G167" s="191" t="s">
        <v>213</v>
      </c>
      <c r="H167" s="192">
        <v>19.545000000000002</v>
      </c>
      <c r="I167" s="193"/>
      <c r="J167" s="194">
        <f>ROUND(I167*H167,1)</f>
        <v>0</v>
      </c>
      <c r="K167" s="190" t="s">
        <v>155</v>
      </c>
      <c r="L167" s="41"/>
      <c r="M167" s="195" t="s">
        <v>19</v>
      </c>
      <c r="N167" s="196" t="s">
        <v>44</v>
      </c>
      <c r="O167" s="66"/>
      <c r="P167" s="197">
        <f>O167*H167</f>
        <v>0</v>
      </c>
      <c r="Q167" s="197">
        <v>1.0145999999999999</v>
      </c>
      <c r="R167" s="197">
        <f>Q167*H167</f>
        <v>19.830356999999999</v>
      </c>
      <c r="S167" s="197">
        <v>0</v>
      </c>
      <c r="T167" s="197">
        <f>S167*H167</f>
        <v>0</v>
      </c>
      <c r="U167" s="198" t="s">
        <v>19</v>
      </c>
      <c r="V167" s="36"/>
      <c r="W167" s="36"/>
      <c r="X167" s="36"/>
      <c r="Y167" s="36"/>
      <c r="Z167" s="36"/>
      <c r="AA167" s="36"/>
      <c r="AB167" s="36"/>
      <c r="AC167" s="36"/>
      <c r="AD167" s="36"/>
      <c r="AE167" s="36"/>
      <c r="AR167" s="199" t="s">
        <v>156</v>
      </c>
      <c r="AT167" s="199" t="s">
        <v>151</v>
      </c>
      <c r="AU167" s="199" t="s">
        <v>81</v>
      </c>
      <c r="AY167" s="19" t="s">
        <v>147</v>
      </c>
      <c r="BE167" s="200">
        <f>IF(N167="základní",J167,0)</f>
        <v>0</v>
      </c>
      <c r="BF167" s="200">
        <f>IF(N167="snížená",J167,0)</f>
        <v>0</v>
      </c>
      <c r="BG167" s="200">
        <f>IF(N167="zákl. přenesená",J167,0)</f>
        <v>0</v>
      </c>
      <c r="BH167" s="200">
        <f>IF(N167="sníž. přenesená",J167,0)</f>
        <v>0</v>
      </c>
      <c r="BI167" s="200">
        <f>IF(N167="nulová",J167,0)</f>
        <v>0</v>
      </c>
      <c r="BJ167" s="19" t="s">
        <v>81</v>
      </c>
      <c r="BK167" s="200">
        <f>ROUND(I167*H167,1)</f>
        <v>0</v>
      </c>
      <c r="BL167" s="19" t="s">
        <v>156</v>
      </c>
      <c r="BM167" s="199" t="s">
        <v>239</v>
      </c>
    </row>
    <row r="168" spans="1:65" s="2" customFormat="1" ht="57.6">
      <c r="A168" s="36"/>
      <c r="B168" s="37"/>
      <c r="C168" s="38"/>
      <c r="D168" s="201" t="s">
        <v>158</v>
      </c>
      <c r="E168" s="38"/>
      <c r="F168" s="202" t="s">
        <v>240</v>
      </c>
      <c r="G168" s="38"/>
      <c r="H168" s="38"/>
      <c r="I168" s="110"/>
      <c r="J168" s="38"/>
      <c r="K168" s="38"/>
      <c r="L168" s="41"/>
      <c r="M168" s="203"/>
      <c r="N168" s="204"/>
      <c r="O168" s="66"/>
      <c r="P168" s="66"/>
      <c r="Q168" s="66"/>
      <c r="R168" s="66"/>
      <c r="S168" s="66"/>
      <c r="T168" s="66"/>
      <c r="U168" s="67"/>
      <c r="V168" s="36"/>
      <c r="W168" s="36"/>
      <c r="X168" s="36"/>
      <c r="Y168" s="36"/>
      <c r="Z168" s="36"/>
      <c r="AA168" s="36"/>
      <c r="AB168" s="36"/>
      <c r="AC168" s="36"/>
      <c r="AD168" s="36"/>
      <c r="AE168" s="36"/>
      <c r="AT168" s="19" t="s">
        <v>158</v>
      </c>
      <c r="AU168" s="19" t="s">
        <v>81</v>
      </c>
    </row>
    <row r="169" spans="1:65" s="13" customFormat="1" ht="10.199999999999999">
      <c r="B169" s="205"/>
      <c r="C169" s="206"/>
      <c r="D169" s="201" t="s">
        <v>160</v>
      </c>
      <c r="E169" s="207" t="s">
        <v>19</v>
      </c>
      <c r="F169" s="208" t="s">
        <v>241</v>
      </c>
      <c r="G169" s="206"/>
      <c r="H169" s="209">
        <v>8.52</v>
      </c>
      <c r="I169" s="210"/>
      <c r="J169" s="206"/>
      <c r="K169" s="206"/>
      <c r="L169" s="211"/>
      <c r="M169" s="212"/>
      <c r="N169" s="213"/>
      <c r="O169" s="213"/>
      <c r="P169" s="213"/>
      <c r="Q169" s="213"/>
      <c r="R169" s="213"/>
      <c r="S169" s="213"/>
      <c r="T169" s="213"/>
      <c r="U169" s="214"/>
      <c r="AT169" s="215" t="s">
        <v>160</v>
      </c>
      <c r="AU169" s="215" t="s">
        <v>81</v>
      </c>
      <c r="AV169" s="13" t="s">
        <v>81</v>
      </c>
      <c r="AW169" s="13" t="s">
        <v>33</v>
      </c>
      <c r="AX169" s="13" t="s">
        <v>72</v>
      </c>
      <c r="AY169" s="215" t="s">
        <v>147</v>
      </c>
    </row>
    <row r="170" spans="1:65" s="13" customFormat="1" ht="10.199999999999999">
      <c r="B170" s="205"/>
      <c r="C170" s="206"/>
      <c r="D170" s="201" t="s">
        <v>160</v>
      </c>
      <c r="E170" s="207" t="s">
        <v>19</v>
      </c>
      <c r="F170" s="208" t="s">
        <v>242</v>
      </c>
      <c r="G170" s="206"/>
      <c r="H170" s="209">
        <v>11.025</v>
      </c>
      <c r="I170" s="210"/>
      <c r="J170" s="206"/>
      <c r="K170" s="206"/>
      <c r="L170" s="211"/>
      <c r="M170" s="212"/>
      <c r="N170" s="213"/>
      <c r="O170" s="213"/>
      <c r="P170" s="213"/>
      <c r="Q170" s="213"/>
      <c r="R170" s="213"/>
      <c r="S170" s="213"/>
      <c r="T170" s="213"/>
      <c r="U170" s="214"/>
      <c r="AT170" s="215" t="s">
        <v>160</v>
      </c>
      <c r="AU170" s="215" t="s">
        <v>81</v>
      </c>
      <c r="AV170" s="13" t="s">
        <v>81</v>
      </c>
      <c r="AW170" s="13" t="s">
        <v>33</v>
      </c>
      <c r="AX170" s="13" t="s">
        <v>72</v>
      </c>
      <c r="AY170" s="215" t="s">
        <v>147</v>
      </c>
    </row>
    <row r="171" spans="1:65" s="15" customFormat="1" ht="10.199999999999999">
      <c r="B171" s="227"/>
      <c r="C171" s="228"/>
      <c r="D171" s="201" t="s">
        <v>160</v>
      </c>
      <c r="E171" s="229" t="s">
        <v>19</v>
      </c>
      <c r="F171" s="230" t="s">
        <v>163</v>
      </c>
      <c r="G171" s="228"/>
      <c r="H171" s="231">
        <v>19.545000000000002</v>
      </c>
      <c r="I171" s="232"/>
      <c r="J171" s="228"/>
      <c r="K171" s="228"/>
      <c r="L171" s="233"/>
      <c r="M171" s="234"/>
      <c r="N171" s="235"/>
      <c r="O171" s="235"/>
      <c r="P171" s="235"/>
      <c r="Q171" s="235"/>
      <c r="R171" s="235"/>
      <c r="S171" s="235"/>
      <c r="T171" s="235"/>
      <c r="U171" s="236"/>
      <c r="AT171" s="237" t="s">
        <v>160</v>
      </c>
      <c r="AU171" s="237" t="s">
        <v>81</v>
      </c>
      <c r="AV171" s="15" t="s">
        <v>156</v>
      </c>
      <c r="AW171" s="15" t="s">
        <v>33</v>
      </c>
      <c r="AX171" s="15" t="s">
        <v>77</v>
      </c>
      <c r="AY171" s="237" t="s">
        <v>147</v>
      </c>
    </row>
    <row r="172" spans="1:65" s="2" customFormat="1" ht="19.8" customHeight="1">
      <c r="A172" s="36"/>
      <c r="B172" s="37"/>
      <c r="C172" s="188" t="s">
        <v>172</v>
      </c>
      <c r="D172" s="188" t="s">
        <v>151</v>
      </c>
      <c r="E172" s="189" t="s">
        <v>243</v>
      </c>
      <c r="F172" s="190" t="s">
        <v>244</v>
      </c>
      <c r="G172" s="191" t="s">
        <v>213</v>
      </c>
      <c r="H172" s="192">
        <v>12.115</v>
      </c>
      <c r="I172" s="193"/>
      <c r="J172" s="194">
        <f>ROUND(I172*H172,1)</f>
        <v>0</v>
      </c>
      <c r="K172" s="190" t="s">
        <v>155</v>
      </c>
      <c r="L172" s="41"/>
      <c r="M172" s="195" t="s">
        <v>19</v>
      </c>
      <c r="N172" s="196" t="s">
        <v>44</v>
      </c>
      <c r="O172" s="66"/>
      <c r="P172" s="197">
        <f>O172*H172</f>
        <v>0</v>
      </c>
      <c r="Q172" s="197">
        <v>0.45195000000000002</v>
      </c>
      <c r="R172" s="197">
        <f>Q172*H172</f>
        <v>5.4753742500000007</v>
      </c>
      <c r="S172" s="197">
        <v>0</v>
      </c>
      <c r="T172" s="197">
        <f>S172*H172</f>
        <v>0</v>
      </c>
      <c r="U172" s="198" t="s">
        <v>19</v>
      </c>
      <c r="V172" s="36"/>
      <c r="W172" s="36"/>
      <c r="X172" s="36"/>
      <c r="Y172" s="36"/>
      <c r="Z172" s="36"/>
      <c r="AA172" s="36"/>
      <c r="AB172" s="36"/>
      <c r="AC172" s="36"/>
      <c r="AD172" s="36"/>
      <c r="AE172" s="36"/>
      <c r="AR172" s="199" t="s">
        <v>156</v>
      </c>
      <c r="AT172" s="199" t="s">
        <v>151</v>
      </c>
      <c r="AU172" s="199" t="s">
        <v>81</v>
      </c>
      <c r="AY172" s="19" t="s">
        <v>147</v>
      </c>
      <c r="BE172" s="200">
        <f>IF(N172="základní",J172,0)</f>
        <v>0</v>
      </c>
      <c r="BF172" s="200">
        <f>IF(N172="snížená",J172,0)</f>
        <v>0</v>
      </c>
      <c r="BG172" s="200">
        <f>IF(N172="zákl. přenesená",J172,0)</f>
        <v>0</v>
      </c>
      <c r="BH172" s="200">
        <f>IF(N172="sníž. přenesená",J172,0)</f>
        <v>0</v>
      </c>
      <c r="BI172" s="200">
        <f>IF(N172="nulová",J172,0)</f>
        <v>0</v>
      </c>
      <c r="BJ172" s="19" t="s">
        <v>81</v>
      </c>
      <c r="BK172" s="200">
        <f>ROUND(I172*H172,1)</f>
        <v>0</v>
      </c>
      <c r="BL172" s="19" t="s">
        <v>156</v>
      </c>
      <c r="BM172" s="199" t="s">
        <v>245</v>
      </c>
    </row>
    <row r="173" spans="1:65" s="2" customFormat="1" ht="57.6">
      <c r="A173" s="36"/>
      <c r="B173" s="37"/>
      <c r="C173" s="38"/>
      <c r="D173" s="201" t="s">
        <v>158</v>
      </c>
      <c r="E173" s="38"/>
      <c r="F173" s="202" t="s">
        <v>240</v>
      </c>
      <c r="G173" s="38"/>
      <c r="H173" s="38"/>
      <c r="I173" s="110"/>
      <c r="J173" s="38"/>
      <c r="K173" s="38"/>
      <c r="L173" s="41"/>
      <c r="M173" s="203"/>
      <c r="N173" s="204"/>
      <c r="O173" s="66"/>
      <c r="P173" s="66"/>
      <c r="Q173" s="66"/>
      <c r="R173" s="66"/>
      <c r="S173" s="66"/>
      <c r="T173" s="66"/>
      <c r="U173" s="67"/>
      <c r="V173" s="36"/>
      <c r="W173" s="36"/>
      <c r="X173" s="36"/>
      <c r="Y173" s="36"/>
      <c r="Z173" s="36"/>
      <c r="AA173" s="36"/>
      <c r="AB173" s="36"/>
      <c r="AC173" s="36"/>
      <c r="AD173" s="36"/>
      <c r="AE173" s="36"/>
      <c r="AT173" s="19" t="s">
        <v>158</v>
      </c>
      <c r="AU173" s="19" t="s">
        <v>81</v>
      </c>
    </row>
    <row r="174" spans="1:65" s="13" customFormat="1" ht="10.199999999999999">
      <c r="B174" s="205"/>
      <c r="C174" s="206"/>
      <c r="D174" s="201" t="s">
        <v>160</v>
      </c>
      <c r="E174" s="207" t="s">
        <v>19</v>
      </c>
      <c r="F174" s="208" t="s">
        <v>246</v>
      </c>
      <c r="G174" s="206"/>
      <c r="H174" s="209">
        <v>6.5250000000000004</v>
      </c>
      <c r="I174" s="210"/>
      <c r="J174" s="206"/>
      <c r="K174" s="206"/>
      <c r="L174" s="211"/>
      <c r="M174" s="212"/>
      <c r="N174" s="213"/>
      <c r="O174" s="213"/>
      <c r="P174" s="213"/>
      <c r="Q174" s="213"/>
      <c r="R174" s="213"/>
      <c r="S174" s="213"/>
      <c r="T174" s="213"/>
      <c r="U174" s="214"/>
      <c r="AT174" s="215" t="s">
        <v>160</v>
      </c>
      <c r="AU174" s="215" t="s">
        <v>81</v>
      </c>
      <c r="AV174" s="13" t="s">
        <v>81</v>
      </c>
      <c r="AW174" s="13" t="s">
        <v>33</v>
      </c>
      <c r="AX174" s="13" t="s">
        <v>72</v>
      </c>
      <c r="AY174" s="215" t="s">
        <v>147</v>
      </c>
    </row>
    <row r="175" spans="1:65" s="13" customFormat="1" ht="10.199999999999999">
      <c r="B175" s="205"/>
      <c r="C175" s="206"/>
      <c r="D175" s="201" t="s">
        <v>160</v>
      </c>
      <c r="E175" s="207" t="s">
        <v>19</v>
      </c>
      <c r="F175" s="208" t="s">
        <v>247</v>
      </c>
      <c r="G175" s="206"/>
      <c r="H175" s="209">
        <v>1.2549999999999999</v>
      </c>
      <c r="I175" s="210"/>
      <c r="J175" s="206"/>
      <c r="K175" s="206"/>
      <c r="L175" s="211"/>
      <c r="M175" s="212"/>
      <c r="N175" s="213"/>
      <c r="O175" s="213"/>
      <c r="P175" s="213"/>
      <c r="Q175" s="213"/>
      <c r="R175" s="213"/>
      <c r="S175" s="213"/>
      <c r="T175" s="213"/>
      <c r="U175" s="214"/>
      <c r="AT175" s="215" t="s">
        <v>160</v>
      </c>
      <c r="AU175" s="215" t="s">
        <v>81</v>
      </c>
      <c r="AV175" s="13" t="s">
        <v>81</v>
      </c>
      <c r="AW175" s="13" t="s">
        <v>33</v>
      </c>
      <c r="AX175" s="13" t="s">
        <v>72</v>
      </c>
      <c r="AY175" s="215" t="s">
        <v>147</v>
      </c>
    </row>
    <row r="176" spans="1:65" s="14" customFormat="1" ht="10.199999999999999">
      <c r="B176" s="216"/>
      <c r="C176" s="217"/>
      <c r="D176" s="201" t="s">
        <v>160</v>
      </c>
      <c r="E176" s="218" t="s">
        <v>19</v>
      </c>
      <c r="F176" s="219" t="s">
        <v>183</v>
      </c>
      <c r="G176" s="217"/>
      <c r="H176" s="220">
        <v>7.78</v>
      </c>
      <c r="I176" s="221"/>
      <c r="J176" s="217"/>
      <c r="K176" s="217"/>
      <c r="L176" s="222"/>
      <c r="M176" s="223"/>
      <c r="N176" s="224"/>
      <c r="O176" s="224"/>
      <c r="P176" s="224"/>
      <c r="Q176" s="224"/>
      <c r="R176" s="224"/>
      <c r="S176" s="224"/>
      <c r="T176" s="224"/>
      <c r="U176" s="225"/>
      <c r="AT176" s="226" t="s">
        <v>160</v>
      </c>
      <c r="AU176" s="226" t="s">
        <v>81</v>
      </c>
      <c r="AV176" s="14" t="s">
        <v>84</v>
      </c>
      <c r="AW176" s="14" t="s">
        <v>33</v>
      </c>
      <c r="AX176" s="14" t="s">
        <v>72</v>
      </c>
      <c r="AY176" s="226" t="s">
        <v>147</v>
      </c>
    </row>
    <row r="177" spans="1:65" s="13" customFormat="1" ht="10.199999999999999">
      <c r="B177" s="205"/>
      <c r="C177" s="206"/>
      <c r="D177" s="201" t="s">
        <v>160</v>
      </c>
      <c r="E177" s="207" t="s">
        <v>19</v>
      </c>
      <c r="F177" s="208" t="s">
        <v>248</v>
      </c>
      <c r="G177" s="206"/>
      <c r="H177" s="209">
        <v>2.0249999999999999</v>
      </c>
      <c r="I177" s="210"/>
      <c r="J177" s="206"/>
      <c r="K177" s="206"/>
      <c r="L177" s="211"/>
      <c r="M177" s="212"/>
      <c r="N177" s="213"/>
      <c r="O177" s="213"/>
      <c r="P177" s="213"/>
      <c r="Q177" s="213"/>
      <c r="R177" s="213"/>
      <c r="S177" s="213"/>
      <c r="T177" s="213"/>
      <c r="U177" s="214"/>
      <c r="AT177" s="215" t="s">
        <v>160</v>
      </c>
      <c r="AU177" s="215" t="s">
        <v>81</v>
      </c>
      <c r="AV177" s="13" t="s">
        <v>81</v>
      </c>
      <c r="AW177" s="13" t="s">
        <v>33</v>
      </c>
      <c r="AX177" s="13" t="s">
        <v>72</v>
      </c>
      <c r="AY177" s="215" t="s">
        <v>147</v>
      </c>
    </row>
    <row r="178" spans="1:65" s="13" customFormat="1" ht="10.199999999999999">
      <c r="B178" s="205"/>
      <c r="C178" s="206"/>
      <c r="D178" s="201" t="s">
        <v>160</v>
      </c>
      <c r="E178" s="207" t="s">
        <v>19</v>
      </c>
      <c r="F178" s="208" t="s">
        <v>249</v>
      </c>
      <c r="G178" s="206"/>
      <c r="H178" s="209">
        <v>2.31</v>
      </c>
      <c r="I178" s="210"/>
      <c r="J178" s="206"/>
      <c r="K178" s="206"/>
      <c r="L178" s="211"/>
      <c r="M178" s="212"/>
      <c r="N178" s="213"/>
      <c r="O178" s="213"/>
      <c r="P178" s="213"/>
      <c r="Q178" s="213"/>
      <c r="R178" s="213"/>
      <c r="S178" s="213"/>
      <c r="T178" s="213"/>
      <c r="U178" s="214"/>
      <c r="AT178" s="215" t="s">
        <v>160</v>
      </c>
      <c r="AU178" s="215" t="s">
        <v>81</v>
      </c>
      <c r="AV178" s="13" t="s">
        <v>81</v>
      </c>
      <c r="AW178" s="13" t="s">
        <v>33</v>
      </c>
      <c r="AX178" s="13" t="s">
        <v>72</v>
      </c>
      <c r="AY178" s="215" t="s">
        <v>147</v>
      </c>
    </row>
    <row r="179" spans="1:65" s="14" customFormat="1" ht="10.199999999999999">
      <c r="B179" s="216"/>
      <c r="C179" s="217"/>
      <c r="D179" s="201" t="s">
        <v>160</v>
      </c>
      <c r="E179" s="218" t="s">
        <v>19</v>
      </c>
      <c r="F179" s="219" t="s">
        <v>250</v>
      </c>
      <c r="G179" s="217"/>
      <c r="H179" s="220">
        <v>4.335</v>
      </c>
      <c r="I179" s="221"/>
      <c r="J179" s="217"/>
      <c r="K179" s="217"/>
      <c r="L179" s="222"/>
      <c r="M179" s="223"/>
      <c r="N179" s="224"/>
      <c r="O179" s="224"/>
      <c r="P179" s="224"/>
      <c r="Q179" s="224"/>
      <c r="R179" s="224"/>
      <c r="S179" s="224"/>
      <c r="T179" s="224"/>
      <c r="U179" s="225"/>
      <c r="AT179" s="226" t="s">
        <v>160</v>
      </c>
      <c r="AU179" s="226" t="s">
        <v>81</v>
      </c>
      <c r="AV179" s="14" t="s">
        <v>84</v>
      </c>
      <c r="AW179" s="14" t="s">
        <v>33</v>
      </c>
      <c r="AX179" s="14" t="s">
        <v>72</v>
      </c>
      <c r="AY179" s="226" t="s">
        <v>147</v>
      </c>
    </row>
    <row r="180" spans="1:65" s="15" customFormat="1" ht="10.199999999999999">
      <c r="B180" s="227"/>
      <c r="C180" s="228"/>
      <c r="D180" s="201" t="s">
        <v>160</v>
      </c>
      <c r="E180" s="229" t="s">
        <v>19</v>
      </c>
      <c r="F180" s="230" t="s">
        <v>163</v>
      </c>
      <c r="G180" s="228"/>
      <c r="H180" s="231">
        <v>12.115</v>
      </c>
      <c r="I180" s="232"/>
      <c r="J180" s="228"/>
      <c r="K180" s="228"/>
      <c r="L180" s="233"/>
      <c r="M180" s="234"/>
      <c r="N180" s="235"/>
      <c r="O180" s="235"/>
      <c r="P180" s="235"/>
      <c r="Q180" s="235"/>
      <c r="R180" s="235"/>
      <c r="S180" s="235"/>
      <c r="T180" s="235"/>
      <c r="U180" s="236"/>
      <c r="AT180" s="237" t="s">
        <v>160</v>
      </c>
      <c r="AU180" s="237" t="s">
        <v>81</v>
      </c>
      <c r="AV180" s="15" t="s">
        <v>156</v>
      </c>
      <c r="AW180" s="15" t="s">
        <v>33</v>
      </c>
      <c r="AX180" s="15" t="s">
        <v>77</v>
      </c>
      <c r="AY180" s="237" t="s">
        <v>147</v>
      </c>
    </row>
    <row r="181" spans="1:65" s="2" customFormat="1" ht="30" customHeight="1">
      <c r="A181" s="36"/>
      <c r="B181" s="37"/>
      <c r="C181" s="188" t="s">
        <v>251</v>
      </c>
      <c r="D181" s="188" t="s">
        <v>151</v>
      </c>
      <c r="E181" s="189" t="s">
        <v>252</v>
      </c>
      <c r="F181" s="190" t="s">
        <v>253</v>
      </c>
      <c r="G181" s="191" t="s">
        <v>205</v>
      </c>
      <c r="H181" s="192">
        <v>0.19900000000000001</v>
      </c>
      <c r="I181" s="193"/>
      <c r="J181" s="194">
        <f>ROUND(I181*H181,1)</f>
        <v>0</v>
      </c>
      <c r="K181" s="190" t="s">
        <v>155</v>
      </c>
      <c r="L181" s="41"/>
      <c r="M181" s="195" t="s">
        <v>19</v>
      </c>
      <c r="N181" s="196" t="s">
        <v>44</v>
      </c>
      <c r="O181" s="66"/>
      <c r="P181" s="197">
        <f>O181*H181</f>
        <v>0</v>
      </c>
      <c r="Q181" s="197">
        <v>1.05871</v>
      </c>
      <c r="R181" s="197">
        <f>Q181*H181</f>
        <v>0.21068329000000002</v>
      </c>
      <c r="S181" s="197">
        <v>0</v>
      </c>
      <c r="T181" s="197">
        <f>S181*H181</f>
        <v>0</v>
      </c>
      <c r="U181" s="198" t="s">
        <v>19</v>
      </c>
      <c r="V181" s="36"/>
      <c r="W181" s="36"/>
      <c r="X181" s="36"/>
      <c r="Y181" s="36"/>
      <c r="Z181" s="36"/>
      <c r="AA181" s="36"/>
      <c r="AB181" s="36"/>
      <c r="AC181" s="36"/>
      <c r="AD181" s="36"/>
      <c r="AE181" s="36"/>
      <c r="AR181" s="199" t="s">
        <v>156</v>
      </c>
      <c r="AT181" s="199" t="s">
        <v>151</v>
      </c>
      <c r="AU181" s="199" t="s">
        <v>81</v>
      </c>
      <c r="AY181" s="19" t="s">
        <v>147</v>
      </c>
      <c r="BE181" s="200">
        <f>IF(N181="základní",J181,0)</f>
        <v>0</v>
      </c>
      <c r="BF181" s="200">
        <f>IF(N181="snížená",J181,0)</f>
        <v>0</v>
      </c>
      <c r="BG181" s="200">
        <f>IF(N181="zákl. přenesená",J181,0)</f>
        <v>0</v>
      </c>
      <c r="BH181" s="200">
        <f>IF(N181="sníž. přenesená",J181,0)</f>
        <v>0</v>
      </c>
      <c r="BI181" s="200">
        <f>IF(N181="nulová",J181,0)</f>
        <v>0</v>
      </c>
      <c r="BJ181" s="19" t="s">
        <v>81</v>
      </c>
      <c r="BK181" s="200">
        <f>ROUND(I181*H181,1)</f>
        <v>0</v>
      </c>
      <c r="BL181" s="19" t="s">
        <v>156</v>
      </c>
      <c r="BM181" s="199" t="s">
        <v>254</v>
      </c>
    </row>
    <row r="182" spans="1:65" s="13" customFormat="1" ht="10.199999999999999">
      <c r="B182" s="205"/>
      <c r="C182" s="206"/>
      <c r="D182" s="201" t="s">
        <v>160</v>
      </c>
      <c r="E182" s="207" t="s">
        <v>19</v>
      </c>
      <c r="F182" s="208" t="s">
        <v>255</v>
      </c>
      <c r="G182" s="206"/>
      <c r="H182" s="209">
        <v>2.8000000000000001E-2</v>
      </c>
      <c r="I182" s="210"/>
      <c r="J182" s="206"/>
      <c r="K182" s="206"/>
      <c r="L182" s="211"/>
      <c r="M182" s="212"/>
      <c r="N182" s="213"/>
      <c r="O182" s="213"/>
      <c r="P182" s="213"/>
      <c r="Q182" s="213"/>
      <c r="R182" s="213"/>
      <c r="S182" s="213"/>
      <c r="T182" s="213"/>
      <c r="U182" s="214"/>
      <c r="AT182" s="215" t="s">
        <v>160</v>
      </c>
      <c r="AU182" s="215" t="s">
        <v>81</v>
      </c>
      <c r="AV182" s="13" t="s">
        <v>81</v>
      </c>
      <c r="AW182" s="13" t="s">
        <v>33</v>
      </c>
      <c r="AX182" s="13" t="s">
        <v>72</v>
      </c>
      <c r="AY182" s="215" t="s">
        <v>147</v>
      </c>
    </row>
    <row r="183" spans="1:65" s="13" customFormat="1" ht="10.199999999999999">
      <c r="B183" s="205"/>
      <c r="C183" s="206"/>
      <c r="D183" s="201" t="s">
        <v>160</v>
      </c>
      <c r="E183" s="207" t="s">
        <v>19</v>
      </c>
      <c r="F183" s="208" t="s">
        <v>256</v>
      </c>
      <c r="G183" s="206"/>
      <c r="H183" s="209">
        <v>2.7E-2</v>
      </c>
      <c r="I183" s="210"/>
      <c r="J183" s="206"/>
      <c r="K183" s="206"/>
      <c r="L183" s="211"/>
      <c r="M183" s="212"/>
      <c r="N183" s="213"/>
      <c r="O183" s="213"/>
      <c r="P183" s="213"/>
      <c r="Q183" s="213"/>
      <c r="R183" s="213"/>
      <c r="S183" s="213"/>
      <c r="T183" s="213"/>
      <c r="U183" s="214"/>
      <c r="AT183" s="215" t="s">
        <v>160</v>
      </c>
      <c r="AU183" s="215" t="s">
        <v>81</v>
      </c>
      <c r="AV183" s="13" t="s">
        <v>81</v>
      </c>
      <c r="AW183" s="13" t="s">
        <v>33</v>
      </c>
      <c r="AX183" s="13" t="s">
        <v>72</v>
      </c>
      <c r="AY183" s="215" t="s">
        <v>147</v>
      </c>
    </row>
    <row r="184" spans="1:65" s="13" customFormat="1" ht="10.199999999999999">
      <c r="B184" s="205"/>
      <c r="C184" s="206"/>
      <c r="D184" s="201" t="s">
        <v>160</v>
      </c>
      <c r="E184" s="207" t="s">
        <v>19</v>
      </c>
      <c r="F184" s="208" t="s">
        <v>257</v>
      </c>
      <c r="G184" s="206"/>
      <c r="H184" s="209">
        <v>3.5999999999999997E-2</v>
      </c>
      <c r="I184" s="210"/>
      <c r="J184" s="206"/>
      <c r="K184" s="206"/>
      <c r="L184" s="211"/>
      <c r="M184" s="212"/>
      <c r="N184" s="213"/>
      <c r="O184" s="213"/>
      <c r="P184" s="213"/>
      <c r="Q184" s="213"/>
      <c r="R184" s="213"/>
      <c r="S184" s="213"/>
      <c r="T184" s="213"/>
      <c r="U184" s="214"/>
      <c r="AT184" s="215" t="s">
        <v>160</v>
      </c>
      <c r="AU184" s="215" t="s">
        <v>81</v>
      </c>
      <c r="AV184" s="13" t="s">
        <v>81</v>
      </c>
      <c r="AW184" s="13" t="s">
        <v>33</v>
      </c>
      <c r="AX184" s="13" t="s">
        <v>72</v>
      </c>
      <c r="AY184" s="215" t="s">
        <v>147</v>
      </c>
    </row>
    <row r="185" spans="1:65" s="13" customFormat="1" ht="10.199999999999999">
      <c r="B185" s="205"/>
      <c r="C185" s="206"/>
      <c r="D185" s="201" t="s">
        <v>160</v>
      </c>
      <c r="E185" s="207" t="s">
        <v>19</v>
      </c>
      <c r="F185" s="208" t="s">
        <v>258</v>
      </c>
      <c r="G185" s="206"/>
      <c r="H185" s="209">
        <v>3.5000000000000003E-2</v>
      </c>
      <c r="I185" s="210"/>
      <c r="J185" s="206"/>
      <c r="K185" s="206"/>
      <c r="L185" s="211"/>
      <c r="M185" s="212"/>
      <c r="N185" s="213"/>
      <c r="O185" s="213"/>
      <c r="P185" s="213"/>
      <c r="Q185" s="213"/>
      <c r="R185" s="213"/>
      <c r="S185" s="213"/>
      <c r="T185" s="213"/>
      <c r="U185" s="214"/>
      <c r="AT185" s="215" t="s">
        <v>160</v>
      </c>
      <c r="AU185" s="215" t="s">
        <v>81</v>
      </c>
      <c r="AV185" s="13" t="s">
        <v>81</v>
      </c>
      <c r="AW185" s="13" t="s">
        <v>33</v>
      </c>
      <c r="AX185" s="13" t="s">
        <v>72</v>
      </c>
      <c r="AY185" s="215" t="s">
        <v>147</v>
      </c>
    </row>
    <row r="186" spans="1:65" s="14" customFormat="1" ht="10.199999999999999">
      <c r="B186" s="216"/>
      <c r="C186" s="217"/>
      <c r="D186" s="201" t="s">
        <v>160</v>
      </c>
      <c r="E186" s="218" t="s">
        <v>19</v>
      </c>
      <c r="F186" s="219" t="s">
        <v>259</v>
      </c>
      <c r="G186" s="217"/>
      <c r="H186" s="220">
        <v>0.126</v>
      </c>
      <c r="I186" s="221"/>
      <c r="J186" s="217"/>
      <c r="K186" s="217"/>
      <c r="L186" s="222"/>
      <c r="M186" s="223"/>
      <c r="N186" s="224"/>
      <c r="O186" s="224"/>
      <c r="P186" s="224"/>
      <c r="Q186" s="224"/>
      <c r="R186" s="224"/>
      <c r="S186" s="224"/>
      <c r="T186" s="224"/>
      <c r="U186" s="225"/>
      <c r="AT186" s="226" t="s">
        <v>160</v>
      </c>
      <c r="AU186" s="226" t="s">
        <v>81</v>
      </c>
      <c r="AV186" s="14" t="s">
        <v>84</v>
      </c>
      <c r="AW186" s="14" t="s">
        <v>33</v>
      </c>
      <c r="AX186" s="14" t="s">
        <v>72</v>
      </c>
      <c r="AY186" s="226" t="s">
        <v>147</v>
      </c>
    </row>
    <row r="187" spans="1:65" s="13" customFormat="1" ht="10.199999999999999">
      <c r="B187" s="205"/>
      <c r="C187" s="206"/>
      <c r="D187" s="201" t="s">
        <v>160</v>
      </c>
      <c r="E187" s="207" t="s">
        <v>19</v>
      </c>
      <c r="F187" s="208" t="s">
        <v>260</v>
      </c>
      <c r="G187" s="206"/>
      <c r="H187" s="209">
        <v>1.6E-2</v>
      </c>
      <c r="I187" s="210"/>
      <c r="J187" s="206"/>
      <c r="K187" s="206"/>
      <c r="L187" s="211"/>
      <c r="M187" s="212"/>
      <c r="N187" s="213"/>
      <c r="O187" s="213"/>
      <c r="P187" s="213"/>
      <c r="Q187" s="213"/>
      <c r="R187" s="213"/>
      <c r="S187" s="213"/>
      <c r="T187" s="213"/>
      <c r="U187" s="214"/>
      <c r="AT187" s="215" t="s">
        <v>160</v>
      </c>
      <c r="AU187" s="215" t="s">
        <v>81</v>
      </c>
      <c r="AV187" s="13" t="s">
        <v>81</v>
      </c>
      <c r="AW187" s="13" t="s">
        <v>33</v>
      </c>
      <c r="AX187" s="13" t="s">
        <v>72</v>
      </c>
      <c r="AY187" s="215" t="s">
        <v>147</v>
      </c>
    </row>
    <row r="188" spans="1:65" s="13" customFormat="1" ht="10.199999999999999">
      <c r="B188" s="205"/>
      <c r="C188" s="206"/>
      <c r="D188" s="201" t="s">
        <v>160</v>
      </c>
      <c r="E188" s="207" t="s">
        <v>19</v>
      </c>
      <c r="F188" s="208" t="s">
        <v>261</v>
      </c>
      <c r="G188" s="206"/>
      <c r="H188" s="209">
        <v>2.1000000000000001E-2</v>
      </c>
      <c r="I188" s="210"/>
      <c r="J188" s="206"/>
      <c r="K188" s="206"/>
      <c r="L188" s="211"/>
      <c r="M188" s="212"/>
      <c r="N188" s="213"/>
      <c r="O188" s="213"/>
      <c r="P188" s="213"/>
      <c r="Q188" s="213"/>
      <c r="R188" s="213"/>
      <c r="S188" s="213"/>
      <c r="T188" s="213"/>
      <c r="U188" s="214"/>
      <c r="AT188" s="215" t="s">
        <v>160</v>
      </c>
      <c r="AU188" s="215" t="s">
        <v>81</v>
      </c>
      <c r="AV188" s="13" t="s">
        <v>81</v>
      </c>
      <c r="AW188" s="13" t="s">
        <v>33</v>
      </c>
      <c r="AX188" s="13" t="s">
        <v>72</v>
      </c>
      <c r="AY188" s="215" t="s">
        <v>147</v>
      </c>
    </row>
    <row r="189" spans="1:65" s="13" customFormat="1" ht="10.199999999999999">
      <c r="B189" s="205"/>
      <c r="C189" s="206"/>
      <c r="D189" s="201" t="s">
        <v>160</v>
      </c>
      <c r="E189" s="207" t="s">
        <v>19</v>
      </c>
      <c r="F189" s="208" t="s">
        <v>262</v>
      </c>
      <c r="G189" s="206"/>
      <c r="H189" s="209">
        <v>3.0000000000000001E-3</v>
      </c>
      <c r="I189" s="210"/>
      <c r="J189" s="206"/>
      <c r="K189" s="206"/>
      <c r="L189" s="211"/>
      <c r="M189" s="212"/>
      <c r="N189" s="213"/>
      <c r="O189" s="213"/>
      <c r="P189" s="213"/>
      <c r="Q189" s="213"/>
      <c r="R189" s="213"/>
      <c r="S189" s="213"/>
      <c r="T189" s="213"/>
      <c r="U189" s="214"/>
      <c r="AT189" s="215" t="s">
        <v>160</v>
      </c>
      <c r="AU189" s="215" t="s">
        <v>81</v>
      </c>
      <c r="AV189" s="13" t="s">
        <v>81</v>
      </c>
      <c r="AW189" s="13" t="s">
        <v>33</v>
      </c>
      <c r="AX189" s="13" t="s">
        <v>72</v>
      </c>
      <c r="AY189" s="215" t="s">
        <v>147</v>
      </c>
    </row>
    <row r="190" spans="1:65" s="13" customFormat="1" ht="10.199999999999999">
      <c r="B190" s="205"/>
      <c r="C190" s="206"/>
      <c r="D190" s="201" t="s">
        <v>160</v>
      </c>
      <c r="E190" s="207" t="s">
        <v>19</v>
      </c>
      <c r="F190" s="208" t="s">
        <v>263</v>
      </c>
      <c r="G190" s="206"/>
      <c r="H190" s="209">
        <v>5.0000000000000001E-3</v>
      </c>
      <c r="I190" s="210"/>
      <c r="J190" s="206"/>
      <c r="K190" s="206"/>
      <c r="L190" s="211"/>
      <c r="M190" s="212"/>
      <c r="N190" s="213"/>
      <c r="O190" s="213"/>
      <c r="P190" s="213"/>
      <c r="Q190" s="213"/>
      <c r="R190" s="213"/>
      <c r="S190" s="213"/>
      <c r="T190" s="213"/>
      <c r="U190" s="214"/>
      <c r="AT190" s="215" t="s">
        <v>160</v>
      </c>
      <c r="AU190" s="215" t="s">
        <v>81</v>
      </c>
      <c r="AV190" s="13" t="s">
        <v>81</v>
      </c>
      <c r="AW190" s="13" t="s">
        <v>33</v>
      </c>
      <c r="AX190" s="13" t="s">
        <v>72</v>
      </c>
      <c r="AY190" s="215" t="s">
        <v>147</v>
      </c>
    </row>
    <row r="191" spans="1:65" s="14" customFormat="1" ht="10.199999999999999">
      <c r="B191" s="216"/>
      <c r="C191" s="217"/>
      <c r="D191" s="201" t="s">
        <v>160</v>
      </c>
      <c r="E191" s="218" t="s">
        <v>19</v>
      </c>
      <c r="F191" s="219" t="s">
        <v>264</v>
      </c>
      <c r="G191" s="217"/>
      <c r="H191" s="220">
        <v>4.5000000000000005E-2</v>
      </c>
      <c r="I191" s="221"/>
      <c r="J191" s="217"/>
      <c r="K191" s="217"/>
      <c r="L191" s="222"/>
      <c r="M191" s="223"/>
      <c r="N191" s="224"/>
      <c r="O191" s="224"/>
      <c r="P191" s="224"/>
      <c r="Q191" s="224"/>
      <c r="R191" s="224"/>
      <c r="S191" s="224"/>
      <c r="T191" s="224"/>
      <c r="U191" s="225"/>
      <c r="AT191" s="226" t="s">
        <v>160</v>
      </c>
      <c r="AU191" s="226" t="s">
        <v>81</v>
      </c>
      <c r="AV191" s="14" t="s">
        <v>84</v>
      </c>
      <c r="AW191" s="14" t="s">
        <v>33</v>
      </c>
      <c r="AX191" s="14" t="s">
        <v>72</v>
      </c>
      <c r="AY191" s="226" t="s">
        <v>147</v>
      </c>
    </row>
    <row r="192" spans="1:65" s="13" customFormat="1" ht="10.199999999999999">
      <c r="B192" s="205"/>
      <c r="C192" s="206"/>
      <c r="D192" s="201" t="s">
        <v>160</v>
      </c>
      <c r="E192" s="207" t="s">
        <v>19</v>
      </c>
      <c r="F192" s="208" t="s">
        <v>265</v>
      </c>
      <c r="G192" s="206"/>
      <c r="H192" s="209">
        <v>5.0000000000000001E-3</v>
      </c>
      <c r="I192" s="210"/>
      <c r="J192" s="206"/>
      <c r="K192" s="206"/>
      <c r="L192" s="211"/>
      <c r="M192" s="212"/>
      <c r="N192" s="213"/>
      <c r="O192" s="213"/>
      <c r="P192" s="213"/>
      <c r="Q192" s="213"/>
      <c r="R192" s="213"/>
      <c r="S192" s="213"/>
      <c r="T192" s="213"/>
      <c r="U192" s="214"/>
      <c r="AT192" s="215" t="s">
        <v>160</v>
      </c>
      <c r="AU192" s="215" t="s">
        <v>81</v>
      </c>
      <c r="AV192" s="13" t="s">
        <v>81</v>
      </c>
      <c r="AW192" s="13" t="s">
        <v>33</v>
      </c>
      <c r="AX192" s="13" t="s">
        <v>72</v>
      </c>
      <c r="AY192" s="215" t="s">
        <v>147</v>
      </c>
    </row>
    <row r="193" spans="1:65" s="13" customFormat="1" ht="10.199999999999999">
      <c r="B193" s="205"/>
      <c r="C193" s="206"/>
      <c r="D193" s="201" t="s">
        <v>160</v>
      </c>
      <c r="E193" s="207" t="s">
        <v>19</v>
      </c>
      <c r="F193" s="208" t="s">
        <v>266</v>
      </c>
      <c r="G193" s="206"/>
      <c r="H193" s="209">
        <v>6.0000000000000001E-3</v>
      </c>
      <c r="I193" s="210"/>
      <c r="J193" s="206"/>
      <c r="K193" s="206"/>
      <c r="L193" s="211"/>
      <c r="M193" s="212"/>
      <c r="N193" s="213"/>
      <c r="O193" s="213"/>
      <c r="P193" s="213"/>
      <c r="Q193" s="213"/>
      <c r="R193" s="213"/>
      <c r="S193" s="213"/>
      <c r="T193" s="213"/>
      <c r="U193" s="214"/>
      <c r="AT193" s="215" t="s">
        <v>160</v>
      </c>
      <c r="AU193" s="215" t="s">
        <v>81</v>
      </c>
      <c r="AV193" s="13" t="s">
        <v>81</v>
      </c>
      <c r="AW193" s="13" t="s">
        <v>33</v>
      </c>
      <c r="AX193" s="13" t="s">
        <v>72</v>
      </c>
      <c r="AY193" s="215" t="s">
        <v>147</v>
      </c>
    </row>
    <row r="194" spans="1:65" s="13" customFormat="1" ht="10.199999999999999">
      <c r="B194" s="205"/>
      <c r="C194" s="206"/>
      <c r="D194" s="201" t="s">
        <v>160</v>
      </c>
      <c r="E194" s="207" t="s">
        <v>19</v>
      </c>
      <c r="F194" s="208" t="s">
        <v>267</v>
      </c>
      <c r="G194" s="206"/>
      <c r="H194" s="209">
        <v>6.0000000000000001E-3</v>
      </c>
      <c r="I194" s="210"/>
      <c r="J194" s="206"/>
      <c r="K194" s="206"/>
      <c r="L194" s="211"/>
      <c r="M194" s="212"/>
      <c r="N194" s="213"/>
      <c r="O194" s="213"/>
      <c r="P194" s="213"/>
      <c r="Q194" s="213"/>
      <c r="R194" s="213"/>
      <c r="S194" s="213"/>
      <c r="T194" s="213"/>
      <c r="U194" s="214"/>
      <c r="AT194" s="215" t="s">
        <v>160</v>
      </c>
      <c r="AU194" s="215" t="s">
        <v>81</v>
      </c>
      <c r="AV194" s="13" t="s">
        <v>81</v>
      </c>
      <c r="AW194" s="13" t="s">
        <v>33</v>
      </c>
      <c r="AX194" s="13" t="s">
        <v>72</v>
      </c>
      <c r="AY194" s="215" t="s">
        <v>147</v>
      </c>
    </row>
    <row r="195" spans="1:65" s="13" customFormat="1" ht="10.199999999999999">
      <c r="B195" s="205"/>
      <c r="C195" s="206"/>
      <c r="D195" s="201" t="s">
        <v>160</v>
      </c>
      <c r="E195" s="207" t="s">
        <v>19</v>
      </c>
      <c r="F195" s="208" t="s">
        <v>268</v>
      </c>
      <c r="G195" s="206"/>
      <c r="H195" s="209">
        <v>1.0999999999999999E-2</v>
      </c>
      <c r="I195" s="210"/>
      <c r="J195" s="206"/>
      <c r="K195" s="206"/>
      <c r="L195" s="211"/>
      <c r="M195" s="212"/>
      <c r="N195" s="213"/>
      <c r="O195" s="213"/>
      <c r="P195" s="213"/>
      <c r="Q195" s="213"/>
      <c r="R195" s="213"/>
      <c r="S195" s="213"/>
      <c r="T195" s="213"/>
      <c r="U195" s="214"/>
      <c r="AT195" s="215" t="s">
        <v>160</v>
      </c>
      <c r="AU195" s="215" t="s">
        <v>81</v>
      </c>
      <c r="AV195" s="13" t="s">
        <v>81</v>
      </c>
      <c r="AW195" s="13" t="s">
        <v>33</v>
      </c>
      <c r="AX195" s="13" t="s">
        <v>72</v>
      </c>
      <c r="AY195" s="215" t="s">
        <v>147</v>
      </c>
    </row>
    <row r="196" spans="1:65" s="14" customFormat="1" ht="10.199999999999999">
      <c r="B196" s="216"/>
      <c r="C196" s="217"/>
      <c r="D196" s="201" t="s">
        <v>160</v>
      </c>
      <c r="E196" s="218" t="s">
        <v>19</v>
      </c>
      <c r="F196" s="219" t="s">
        <v>269</v>
      </c>
      <c r="G196" s="217"/>
      <c r="H196" s="220">
        <v>2.8000000000000001E-2</v>
      </c>
      <c r="I196" s="221"/>
      <c r="J196" s="217"/>
      <c r="K196" s="217"/>
      <c r="L196" s="222"/>
      <c r="M196" s="223"/>
      <c r="N196" s="224"/>
      <c r="O196" s="224"/>
      <c r="P196" s="224"/>
      <c r="Q196" s="224"/>
      <c r="R196" s="224"/>
      <c r="S196" s="224"/>
      <c r="T196" s="224"/>
      <c r="U196" s="225"/>
      <c r="AT196" s="226" t="s">
        <v>160</v>
      </c>
      <c r="AU196" s="226" t="s">
        <v>81</v>
      </c>
      <c r="AV196" s="14" t="s">
        <v>84</v>
      </c>
      <c r="AW196" s="14" t="s">
        <v>33</v>
      </c>
      <c r="AX196" s="14" t="s">
        <v>72</v>
      </c>
      <c r="AY196" s="226" t="s">
        <v>147</v>
      </c>
    </row>
    <row r="197" spans="1:65" s="15" customFormat="1" ht="10.199999999999999">
      <c r="B197" s="227"/>
      <c r="C197" s="228"/>
      <c r="D197" s="201" t="s">
        <v>160</v>
      </c>
      <c r="E197" s="229" t="s">
        <v>19</v>
      </c>
      <c r="F197" s="230" t="s">
        <v>163</v>
      </c>
      <c r="G197" s="228"/>
      <c r="H197" s="231">
        <v>0.19900000000000004</v>
      </c>
      <c r="I197" s="232"/>
      <c r="J197" s="228"/>
      <c r="K197" s="228"/>
      <c r="L197" s="233"/>
      <c r="M197" s="234"/>
      <c r="N197" s="235"/>
      <c r="O197" s="235"/>
      <c r="P197" s="235"/>
      <c r="Q197" s="235"/>
      <c r="R197" s="235"/>
      <c r="S197" s="235"/>
      <c r="T197" s="235"/>
      <c r="U197" s="236"/>
      <c r="AT197" s="237" t="s">
        <v>160</v>
      </c>
      <c r="AU197" s="237" t="s">
        <v>81</v>
      </c>
      <c r="AV197" s="15" t="s">
        <v>156</v>
      </c>
      <c r="AW197" s="15" t="s">
        <v>33</v>
      </c>
      <c r="AX197" s="15" t="s">
        <v>77</v>
      </c>
      <c r="AY197" s="237" t="s">
        <v>147</v>
      </c>
    </row>
    <row r="198" spans="1:65" s="2" customFormat="1" ht="19.8" customHeight="1">
      <c r="A198" s="36"/>
      <c r="B198" s="37"/>
      <c r="C198" s="188" t="s">
        <v>8</v>
      </c>
      <c r="D198" s="188" t="s">
        <v>151</v>
      </c>
      <c r="E198" s="189" t="s">
        <v>270</v>
      </c>
      <c r="F198" s="190" t="s">
        <v>271</v>
      </c>
      <c r="G198" s="191" t="s">
        <v>213</v>
      </c>
      <c r="H198" s="192">
        <v>53.883000000000003</v>
      </c>
      <c r="I198" s="193"/>
      <c r="J198" s="194">
        <f>ROUND(I198*H198,1)</f>
        <v>0</v>
      </c>
      <c r="K198" s="190" t="s">
        <v>155</v>
      </c>
      <c r="L198" s="41"/>
      <c r="M198" s="195" t="s">
        <v>19</v>
      </c>
      <c r="N198" s="196" t="s">
        <v>44</v>
      </c>
      <c r="O198" s="66"/>
      <c r="P198" s="197">
        <f>O198*H198</f>
        <v>0</v>
      </c>
      <c r="Q198" s="197">
        <v>0</v>
      </c>
      <c r="R198" s="197">
        <f>Q198*H198</f>
        <v>0</v>
      </c>
      <c r="S198" s="197">
        <v>0</v>
      </c>
      <c r="T198" s="197">
        <f>S198*H198</f>
        <v>0</v>
      </c>
      <c r="U198" s="198" t="s">
        <v>19</v>
      </c>
      <c r="V198" s="36"/>
      <c r="W198" s="36"/>
      <c r="X198" s="36"/>
      <c r="Y198" s="36"/>
      <c r="Z198" s="36"/>
      <c r="AA198" s="36"/>
      <c r="AB198" s="36"/>
      <c r="AC198" s="36"/>
      <c r="AD198" s="36"/>
      <c r="AE198" s="36"/>
      <c r="AR198" s="199" t="s">
        <v>156</v>
      </c>
      <c r="AT198" s="199" t="s">
        <v>151</v>
      </c>
      <c r="AU198" s="199" t="s">
        <v>81</v>
      </c>
      <c r="AY198" s="19" t="s">
        <v>147</v>
      </c>
      <c r="BE198" s="200">
        <f>IF(N198="základní",J198,0)</f>
        <v>0</v>
      </c>
      <c r="BF198" s="200">
        <f>IF(N198="snížená",J198,0)</f>
        <v>0</v>
      </c>
      <c r="BG198" s="200">
        <f>IF(N198="zákl. přenesená",J198,0)</f>
        <v>0</v>
      </c>
      <c r="BH198" s="200">
        <f>IF(N198="sníž. přenesená",J198,0)</f>
        <v>0</v>
      </c>
      <c r="BI198" s="200">
        <f>IF(N198="nulová",J198,0)</f>
        <v>0</v>
      </c>
      <c r="BJ198" s="19" t="s">
        <v>81</v>
      </c>
      <c r="BK198" s="200">
        <f>ROUND(I198*H198,1)</f>
        <v>0</v>
      </c>
      <c r="BL198" s="19" t="s">
        <v>156</v>
      </c>
      <c r="BM198" s="199" t="s">
        <v>272</v>
      </c>
    </row>
    <row r="199" spans="1:65" s="2" customFormat="1" ht="67.2">
      <c r="A199" s="36"/>
      <c r="B199" s="37"/>
      <c r="C199" s="38"/>
      <c r="D199" s="201" t="s">
        <v>158</v>
      </c>
      <c r="E199" s="38"/>
      <c r="F199" s="202" t="s">
        <v>273</v>
      </c>
      <c r="G199" s="38"/>
      <c r="H199" s="38"/>
      <c r="I199" s="110"/>
      <c r="J199" s="38"/>
      <c r="K199" s="38"/>
      <c r="L199" s="41"/>
      <c r="M199" s="203"/>
      <c r="N199" s="204"/>
      <c r="O199" s="66"/>
      <c r="P199" s="66"/>
      <c r="Q199" s="66"/>
      <c r="R199" s="66"/>
      <c r="S199" s="66"/>
      <c r="T199" s="66"/>
      <c r="U199" s="67"/>
      <c r="V199" s="36"/>
      <c r="W199" s="36"/>
      <c r="X199" s="36"/>
      <c r="Y199" s="36"/>
      <c r="Z199" s="36"/>
      <c r="AA199" s="36"/>
      <c r="AB199" s="36"/>
      <c r="AC199" s="36"/>
      <c r="AD199" s="36"/>
      <c r="AE199" s="36"/>
      <c r="AT199" s="19" t="s">
        <v>158</v>
      </c>
      <c r="AU199" s="19" t="s">
        <v>81</v>
      </c>
    </row>
    <row r="200" spans="1:65" s="13" customFormat="1" ht="10.199999999999999">
      <c r="B200" s="205"/>
      <c r="C200" s="206"/>
      <c r="D200" s="201" t="s">
        <v>160</v>
      </c>
      <c r="E200" s="207" t="s">
        <v>19</v>
      </c>
      <c r="F200" s="208" t="s">
        <v>274</v>
      </c>
      <c r="G200" s="206"/>
      <c r="H200" s="209">
        <v>17.04</v>
      </c>
      <c r="I200" s="210"/>
      <c r="J200" s="206"/>
      <c r="K200" s="206"/>
      <c r="L200" s="211"/>
      <c r="M200" s="212"/>
      <c r="N200" s="213"/>
      <c r="O200" s="213"/>
      <c r="P200" s="213"/>
      <c r="Q200" s="213"/>
      <c r="R200" s="213"/>
      <c r="S200" s="213"/>
      <c r="T200" s="213"/>
      <c r="U200" s="214"/>
      <c r="AT200" s="215" t="s">
        <v>160</v>
      </c>
      <c r="AU200" s="215" t="s">
        <v>81</v>
      </c>
      <c r="AV200" s="13" t="s">
        <v>81</v>
      </c>
      <c r="AW200" s="13" t="s">
        <v>33</v>
      </c>
      <c r="AX200" s="13" t="s">
        <v>72</v>
      </c>
      <c r="AY200" s="215" t="s">
        <v>147</v>
      </c>
    </row>
    <row r="201" spans="1:65" s="13" customFormat="1" ht="10.199999999999999">
      <c r="B201" s="205"/>
      <c r="C201" s="206"/>
      <c r="D201" s="201" t="s">
        <v>160</v>
      </c>
      <c r="E201" s="207" t="s">
        <v>19</v>
      </c>
      <c r="F201" s="208" t="s">
        <v>275</v>
      </c>
      <c r="G201" s="206"/>
      <c r="H201" s="209">
        <v>7.4249999999999998</v>
      </c>
      <c r="I201" s="210"/>
      <c r="J201" s="206"/>
      <c r="K201" s="206"/>
      <c r="L201" s="211"/>
      <c r="M201" s="212"/>
      <c r="N201" s="213"/>
      <c r="O201" s="213"/>
      <c r="P201" s="213"/>
      <c r="Q201" s="213"/>
      <c r="R201" s="213"/>
      <c r="S201" s="213"/>
      <c r="T201" s="213"/>
      <c r="U201" s="214"/>
      <c r="AT201" s="215" t="s">
        <v>160</v>
      </c>
      <c r="AU201" s="215" t="s">
        <v>81</v>
      </c>
      <c r="AV201" s="13" t="s">
        <v>81</v>
      </c>
      <c r="AW201" s="13" t="s">
        <v>33</v>
      </c>
      <c r="AX201" s="13" t="s">
        <v>72</v>
      </c>
      <c r="AY201" s="215" t="s">
        <v>147</v>
      </c>
    </row>
    <row r="202" spans="1:65" s="13" customFormat="1" ht="10.199999999999999">
      <c r="B202" s="205"/>
      <c r="C202" s="206"/>
      <c r="D202" s="201" t="s">
        <v>160</v>
      </c>
      <c r="E202" s="207" t="s">
        <v>19</v>
      </c>
      <c r="F202" s="208" t="s">
        <v>276</v>
      </c>
      <c r="G202" s="206"/>
      <c r="H202" s="209">
        <v>1.8779999999999999</v>
      </c>
      <c r="I202" s="210"/>
      <c r="J202" s="206"/>
      <c r="K202" s="206"/>
      <c r="L202" s="211"/>
      <c r="M202" s="212"/>
      <c r="N202" s="213"/>
      <c r="O202" s="213"/>
      <c r="P202" s="213"/>
      <c r="Q202" s="213"/>
      <c r="R202" s="213"/>
      <c r="S202" s="213"/>
      <c r="T202" s="213"/>
      <c r="U202" s="214"/>
      <c r="AT202" s="215" t="s">
        <v>160</v>
      </c>
      <c r="AU202" s="215" t="s">
        <v>81</v>
      </c>
      <c r="AV202" s="13" t="s">
        <v>81</v>
      </c>
      <c r="AW202" s="13" t="s">
        <v>33</v>
      </c>
      <c r="AX202" s="13" t="s">
        <v>72</v>
      </c>
      <c r="AY202" s="215" t="s">
        <v>147</v>
      </c>
    </row>
    <row r="203" spans="1:65" s="14" customFormat="1" ht="10.199999999999999">
      <c r="B203" s="216"/>
      <c r="C203" s="217"/>
      <c r="D203" s="201" t="s">
        <v>160</v>
      </c>
      <c r="E203" s="218" t="s">
        <v>19</v>
      </c>
      <c r="F203" s="219" t="s">
        <v>183</v>
      </c>
      <c r="G203" s="217"/>
      <c r="H203" s="220">
        <v>26.343</v>
      </c>
      <c r="I203" s="221"/>
      <c r="J203" s="217"/>
      <c r="K203" s="217"/>
      <c r="L203" s="222"/>
      <c r="M203" s="223"/>
      <c r="N203" s="224"/>
      <c r="O203" s="224"/>
      <c r="P203" s="224"/>
      <c r="Q203" s="224"/>
      <c r="R203" s="224"/>
      <c r="S203" s="224"/>
      <c r="T203" s="224"/>
      <c r="U203" s="225"/>
      <c r="AT203" s="226" t="s">
        <v>160</v>
      </c>
      <c r="AU203" s="226" t="s">
        <v>81</v>
      </c>
      <c r="AV203" s="14" t="s">
        <v>84</v>
      </c>
      <c r="AW203" s="14" t="s">
        <v>33</v>
      </c>
      <c r="AX203" s="14" t="s">
        <v>72</v>
      </c>
      <c r="AY203" s="226" t="s">
        <v>147</v>
      </c>
    </row>
    <row r="204" spans="1:65" s="13" customFormat="1" ht="10.199999999999999">
      <c r="B204" s="205"/>
      <c r="C204" s="206"/>
      <c r="D204" s="201" t="s">
        <v>160</v>
      </c>
      <c r="E204" s="207" t="s">
        <v>19</v>
      </c>
      <c r="F204" s="208" t="s">
        <v>277</v>
      </c>
      <c r="G204" s="206"/>
      <c r="H204" s="209">
        <v>22.05</v>
      </c>
      <c r="I204" s="210"/>
      <c r="J204" s="206"/>
      <c r="K204" s="206"/>
      <c r="L204" s="211"/>
      <c r="M204" s="212"/>
      <c r="N204" s="213"/>
      <c r="O204" s="213"/>
      <c r="P204" s="213"/>
      <c r="Q204" s="213"/>
      <c r="R204" s="213"/>
      <c r="S204" s="213"/>
      <c r="T204" s="213"/>
      <c r="U204" s="214"/>
      <c r="AT204" s="215" t="s">
        <v>160</v>
      </c>
      <c r="AU204" s="215" t="s">
        <v>81</v>
      </c>
      <c r="AV204" s="13" t="s">
        <v>81</v>
      </c>
      <c r="AW204" s="13" t="s">
        <v>33</v>
      </c>
      <c r="AX204" s="13" t="s">
        <v>72</v>
      </c>
      <c r="AY204" s="215" t="s">
        <v>147</v>
      </c>
    </row>
    <row r="205" spans="1:65" s="13" customFormat="1" ht="10.199999999999999">
      <c r="B205" s="205"/>
      <c r="C205" s="206"/>
      <c r="D205" s="201" t="s">
        <v>160</v>
      </c>
      <c r="E205" s="207" t="s">
        <v>19</v>
      </c>
      <c r="F205" s="208" t="s">
        <v>248</v>
      </c>
      <c r="G205" s="206"/>
      <c r="H205" s="209">
        <v>2.0249999999999999</v>
      </c>
      <c r="I205" s="210"/>
      <c r="J205" s="206"/>
      <c r="K205" s="206"/>
      <c r="L205" s="211"/>
      <c r="M205" s="212"/>
      <c r="N205" s="213"/>
      <c r="O205" s="213"/>
      <c r="P205" s="213"/>
      <c r="Q205" s="213"/>
      <c r="R205" s="213"/>
      <c r="S205" s="213"/>
      <c r="T205" s="213"/>
      <c r="U205" s="214"/>
      <c r="AT205" s="215" t="s">
        <v>160</v>
      </c>
      <c r="AU205" s="215" t="s">
        <v>81</v>
      </c>
      <c r="AV205" s="13" t="s">
        <v>81</v>
      </c>
      <c r="AW205" s="13" t="s">
        <v>33</v>
      </c>
      <c r="AX205" s="13" t="s">
        <v>72</v>
      </c>
      <c r="AY205" s="215" t="s">
        <v>147</v>
      </c>
    </row>
    <row r="206" spans="1:65" s="13" customFormat="1" ht="10.199999999999999">
      <c r="B206" s="205"/>
      <c r="C206" s="206"/>
      <c r="D206" s="201" t="s">
        <v>160</v>
      </c>
      <c r="E206" s="207" t="s">
        <v>19</v>
      </c>
      <c r="F206" s="208" t="s">
        <v>278</v>
      </c>
      <c r="G206" s="206"/>
      <c r="H206" s="209">
        <v>3.4649999999999999</v>
      </c>
      <c r="I206" s="210"/>
      <c r="J206" s="206"/>
      <c r="K206" s="206"/>
      <c r="L206" s="211"/>
      <c r="M206" s="212"/>
      <c r="N206" s="213"/>
      <c r="O206" s="213"/>
      <c r="P206" s="213"/>
      <c r="Q206" s="213"/>
      <c r="R206" s="213"/>
      <c r="S206" s="213"/>
      <c r="T206" s="213"/>
      <c r="U206" s="214"/>
      <c r="AT206" s="215" t="s">
        <v>160</v>
      </c>
      <c r="AU206" s="215" t="s">
        <v>81</v>
      </c>
      <c r="AV206" s="13" t="s">
        <v>81</v>
      </c>
      <c r="AW206" s="13" t="s">
        <v>33</v>
      </c>
      <c r="AX206" s="13" t="s">
        <v>72</v>
      </c>
      <c r="AY206" s="215" t="s">
        <v>147</v>
      </c>
    </row>
    <row r="207" spans="1:65" s="14" customFormat="1" ht="10.199999999999999">
      <c r="B207" s="216"/>
      <c r="C207" s="217"/>
      <c r="D207" s="201" t="s">
        <v>160</v>
      </c>
      <c r="E207" s="218" t="s">
        <v>19</v>
      </c>
      <c r="F207" s="219" t="s">
        <v>250</v>
      </c>
      <c r="G207" s="217"/>
      <c r="H207" s="220">
        <v>27.54</v>
      </c>
      <c r="I207" s="221"/>
      <c r="J207" s="217"/>
      <c r="K207" s="217"/>
      <c r="L207" s="222"/>
      <c r="M207" s="223"/>
      <c r="N207" s="224"/>
      <c r="O207" s="224"/>
      <c r="P207" s="224"/>
      <c r="Q207" s="224"/>
      <c r="R207" s="224"/>
      <c r="S207" s="224"/>
      <c r="T207" s="224"/>
      <c r="U207" s="225"/>
      <c r="AT207" s="226" t="s">
        <v>160</v>
      </c>
      <c r="AU207" s="226" t="s">
        <v>81</v>
      </c>
      <c r="AV207" s="14" t="s">
        <v>84</v>
      </c>
      <c r="AW207" s="14" t="s">
        <v>33</v>
      </c>
      <c r="AX207" s="14" t="s">
        <v>72</v>
      </c>
      <c r="AY207" s="226" t="s">
        <v>147</v>
      </c>
    </row>
    <row r="208" spans="1:65" s="15" customFormat="1" ht="10.199999999999999">
      <c r="B208" s="227"/>
      <c r="C208" s="228"/>
      <c r="D208" s="201" t="s">
        <v>160</v>
      </c>
      <c r="E208" s="229" t="s">
        <v>19</v>
      </c>
      <c r="F208" s="230" t="s">
        <v>163</v>
      </c>
      <c r="G208" s="228"/>
      <c r="H208" s="231">
        <v>53.882999999999996</v>
      </c>
      <c r="I208" s="232"/>
      <c r="J208" s="228"/>
      <c r="K208" s="228"/>
      <c r="L208" s="233"/>
      <c r="M208" s="234"/>
      <c r="N208" s="235"/>
      <c r="O208" s="235"/>
      <c r="P208" s="235"/>
      <c r="Q208" s="235"/>
      <c r="R208" s="235"/>
      <c r="S208" s="235"/>
      <c r="T208" s="235"/>
      <c r="U208" s="236"/>
      <c r="AT208" s="237" t="s">
        <v>160</v>
      </c>
      <c r="AU208" s="237" t="s">
        <v>81</v>
      </c>
      <c r="AV208" s="15" t="s">
        <v>156</v>
      </c>
      <c r="AW208" s="15" t="s">
        <v>33</v>
      </c>
      <c r="AX208" s="15" t="s">
        <v>77</v>
      </c>
      <c r="AY208" s="237" t="s">
        <v>147</v>
      </c>
    </row>
    <row r="209" spans="1:65" s="2" customFormat="1" ht="14.4" customHeight="1">
      <c r="A209" s="36"/>
      <c r="B209" s="37"/>
      <c r="C209" s="248" t="s">
        <v>189</v>
      </c>
      <c r="D209" s="248" t="s">
        <v>222</v>
      </c>
      <c r="E209" s="249" t="s">
        <v>279</v>
      </c>
      <c r="F209" s="250" t="s">
        <v>280</v>
      </c>
      <c r="G209" s="251" t="s">
        <v>213</v>
      </c>
      <c r="H209" s="252">
        <v>56.576999999999998</v>
      </c>
      <c r="I209" s="253"/>
      <c r="J209" s="254">
        <f>ROUND(I209*H209,1)</f>
        <v>0</v>
      </c>
      <c r="K209" s="250" t="s">
        <v>155</v>
      </c>
      <c r="L209" s="255"/>
      <c r="M209" s="256" t="s">
        <v>19</v>
      </c>
      <c r="N209" s="257" t="s">
        <v>44</v>
      </c>
      <c r="O209" s="66"/>
      <c r="P209" s="197">
        <f>O209*H209</f>
        <v>0</v>
      </c>
      <c r="Q209" s="197">
        <v>2.9999999999999997E-4</v>
      </c>
      <c r="R209" s="197">
        <f>Q209*H209</f>
        <v>1.6973099999999998E-2</v>
      </c>
      <c r="S209" s="197">
        <v>0</v>
      </c>
      <c r="T209" s="197">
        <f>S209*H209</f>
        <v>0</v>
      </c>
      <c r="U209" s="198" t="s">
        <v>19</v>
      </c>
      <c r="V209" s="36"/>
      <c r="W209" s="36"/>
      <c r="X209" s="36"/>
      <c r="Y209" s="36"/>
      <c r="Z209" s="36"/>
      <c r="AA209" s="36"/>
      <c r="AB209" s="36"/>
      <c r="AC209" s="36"/>
      <c r="AD209" s="36"/>
      <c r="AE209" s="36"/>
      <c r="AR209" s="199" t="s">
        <v>210</v>
      </c>
      <c r="AT209" s="199" t="s">
        <v>222</v>
      </c>
      <c r="AU209" s="199" t="s">
        <v>81</v>
      </c>
      <c r="AY209" s="19" t="s">
        <v>147</v>
      </c>
      <c r="BE209" s="200">
        <f>IF(N209="základní",J209,0)</f>
        <v>0</v>
      </c>
      <c r="BF209" s="200">
        <f>IF(N209="snížená",J209,0)</f>
        <v>0</v>
      </c>
      <c r="BG209" s="200">
        <f>IF(N209="zákl. přenesená",J209,0)</f>
        <v>0</v>
      </c>
      <c r="BH209" s="200">
        <f>IF(N209="sníž. přenesená",J209,0)</f>
        <v>0</v>
      </c>
      <c r="BI209" s="200">
        <f>IF(N209="nulová",J209,0)</f>
        <v>0</v>
      </c>
      <c r="BJ209" s="19" t="s">
        <v>81</v>
      </c>
      <c r="BK209" s="200">
        <f>ROUND(I209*H209,1)</f>
        <v>0</v>
      </c>
      <c r="BL209" s="19" t="s">
        <v>156</v>
      </c>
      <c r="BM209" s="199" t="s">
        <v>281</v>
      </c>
    </row>
    <row r="210" spans="1:65" s="13" customFormat="1" ht="10.199999999999999">
      <c r="B210" s="205"/>
      <c r="C210" s="206"/>
      <c r="D210" s="201" t="s">
        <v>160</v>
      </c>
      <c r="E210" s="207" t="s">
        <v>19</v>
      </c>
      <c r="F210" s="208" t="s">
        <v>282</v>
      </c>
      <c r="G210" s="206"/>
      <c r="H210" s="209">
        <v>56.576999999999998</v>
      </c>
      <c r="I210" s="210"/>
      <c r="J210" s="206"/>
      <c r="K210" s="206"/>
      <c r="L210" s="211"/>
      <c r="M210" s="212"/>
      <c r="N210" s="213"/>
      <c r="O210" s="213"/>
      <c r="P210" s="213"/>
      <c r="Q210" s="213"/>
      <c r="R210" s="213"/>
      <c r="S210" s="213"/>
      <c r="T210" s="213"/>
      <c r="U210" s="214"/>
      <c r="AT210" s="215" t="s">
        <v>160</v>
      </c>
      <c r="AU210" s="215" t="s">
        <v>81</v>
      </c>
      <c r="AV210" s="13" t="s">
        <v>81</v>
      </c>
      <c r="AW210" s="13" t="s">
        <v>33</v>
      </c>
      <c r="AX210" s="13" t="s">
        <v>77</v>
      </c>
      <c r="AY210" s="215" t="s">
        <v>147</v>
      </c>
    </row>
    <row r="211" spans="1:65" s="2" customFormat="1" ht="14.4" customHeight="1">
      <c r="A211" s="36"/>
      <c r="B211" s="37"/>
      <c r="C211" s="188" t="s">
        <v>283</v>
      </c>
      <c r="D211" s="188" t="s">
        <v>151</v>
      </c>
      <c r="E211" s="189" t="s">
        <v>284</v>
      </c>
      <c r="F211" s="190" t="s">
        <v>285</v>
      </c>
      <c r="G211" s="191" t="s">
        <v>154</v>
      </c>
      <c r="H211" s="192">
        <v>0.216</v>
      </c>
      <c r="I211" s="193"/>
      <c r="J211" s="194">
        <f>ROUND(I211*H211,1)</f>
        <v>0</v>
      </c>
      <c r="K211" s="190" t="s">
        <v>155</v>
      </c>
      <c r="L211" s="41"/>
      <c r="M211" s="195" t="s">
        <v>19</v>
      </c>
      <c r="N211" s="196" t="s">
        <v>44</v>
      </c>
      <c r="O211" s="66"/>
      <c r="P211" s="197">
        <f>O211*H211</f>
        <v>0</v>
      </c>
      <c r="Q211" s="197">
        <v>2.45329</v>
      </c>
      <c r="R211" s="197">
        <f>Q211*H211</f>
        <v>0.52991063999999999</v>
      </c>
      <c r="S211" s="197">
        <v>0</v>
      </c>
      <c r="T211" s="197">
        <f>S211*H211</f>
        <v>0</v>
      </c>
      <c r="U211" s="198" t="s">
        <v>19</v>
      </c>
      <c r="V211" s="36"/>
      <c r="W211" s="36"/>
      <c r="X211" s="36"/>
      <c r="Y211" s="36"/>
      <c r="Z211" s="36"/>
      <c r="AA211" s="36"/>
      <c r="AB211" s="36"/>
      <c r="AC211" s="36"/>
      <c r="AD211" s="36"/>
      <c r="AE211" s="36"/>
      <c r="AR211" s="199" t="s">
        <v>156</v>
      </c>
      <c r="AT211" s="199" t="s">
        <v>151</v>
      </c>
      <c r="AU211" s="199" t="s">
        <v>81</v>
      </c>
      <c r="AY211" s="19" t="s">
        <v>147</v>
      </c>
      <c r="BE211" s="200">
        <f>IF(N211="základní",J211,0)</f>
        <v>0</v>
      </c>
      <c r="BF211" s="200">
        <f>IF(N211="snížená",J211,0)</f>
        <v>0</v>
      </c>
      <c r="BG211" s="200">
        <f>IF(N211="zákl. přenesená",J211,0)</f>
        <v>0</v>
      </c>
      <c r="BH211" s="200">
        <f>IF(N211="sníž. přenesená",J211,0)</f>
        <v>0</v>
      </c>
      <c r="BI211" s="200">
        <f>IF(N211="nulová",J211,0)</f>
        <v>0</v>
      </c>
      <c r="BJ211" s="19" t="s">
        <v>81</v>
      </c>
      <c r="BK211" s="200">
        <f>ROUND(I211*H211,1)</f>
        <v>0</v>
      </c>
      <c r="BL211" s="19" t="s">
        <v>156</v>
      </c>
      <c r="BM211" s="199" t="s">
        <v>286</v>
      </c>
    </row>
    <row r="212" spans="1:65" s="2" customFormat="1" ht="76.8">
      <c r="A212" s="36"/>
      <c r="B212" s="37"/>
      <c r="C212" s="38"/>
      <c r="D212" s="201" t="s">
        <v>158</v>
      </c>
      <c r="E212" s="38"/>
      <c r="F212" s="202" t="s">
        <v>287</v>
      </c>
      <c r="G212" s="38"/>
      <c r="H212" s="38"/>
      <c r="I212" s="110"/>
      <c r="J212" s="38"/>
      <c r="K212" s="38"/>
      <c r="L212" s="41"/>
      <c r="M212" s="203"/>
      <c r="N212" s="204"/>
      <c r="O212" s="66"/>
      <c r="P212" s="66"/>
      <c r="Q212" s="66"/>
      <c r="R212" s="66"/>
      <c r="S212" s="66"/>
      <c r="T212" s="66"/>
      <c r="U212" s="67"/>
      <c r="V212" s="36"/>
      <c r="W212" s="36"/>
      <c r="X212" s="36"/>
      <c r="Y212" s="36"/>
      <c r="Z212" s="36"/>
      <c r="AA212" s="36"/>
      <c r="AB212" s="36"/>
      <c r="AC212" s="36"/>
      <c r="AD212" s="36"/>
      <c r="AE212" s="36"/>
      <c r="AT212" s="19" t="s">
        <v>158</v>
      </c>
      <c r="AU212" s="19" t="s">
        <v>81</v>
      </c>
    </row>
    <row r="213" spans="1:65" s="13" customFormat="1" ht="10.199999999999999">
      <c r="B213" s="205"/>
      <c r="C213" s="206"/>
      <c r="D213" s="201" t="s">
        <v>160</v>
      </c>
      <c r="E213" s="207" t="s">
        <v>19</v>
      </c>
      <c r="F213" s="208" t="s">
        <v>288</v>
      </c>
      <c r="G213" s="206"/>
      <c r="H213" s="209">
        <v>0.216</v>
      </c>
      <c r="I213" s="210"/>
      <c r="J213" s="206"/>
      <c r="K213" s="206"/>
      <c r="L213" s="211"/>
      <c r="M213" s="212"/>
      <c r="N213" s="213"/>
      <c r="O213" s="213"/>
      <c r="P213" s="213"/>
      <c r="Q213" s="213"/>
      <c r="R213" s="213"/>
      <c r="S213" s="213"/>
      <c r="T213" s="213"/>
      <c r="U213" s="214"/>
      <c r="AT213" s="215" t="s">
        <v>160</v>
      </c>
      <c r="AU213" s="215" t="s">
        <v>81</v>
      </c>
      <c r="AV213" s="13" t="s">
        <v>81</v>
      </c>
      <c r="AW213" s="13" t="s">
        <v>33</v>
      </c>
      <c r="AX213" s="13" t="s">
        <v>72</v>
      </c>
      <c r="AY213" s="215" t="s">
        <v>147</v>
      </c>
    </row>
    <row r="214" spans="1:65" s="14" customFormat="1" ht="10.199999999999999">
      <c r="B214" s="216"/>
      <c r="C214" s="217"/>
      <c r="D214" s="201" t="s">
        <v>160</v>
      </c>
      <c r="E214" s="218" t="s">
        <v>19</v>
      </c>
      <c r="F214" s="219" t="s">
        <v>289</v>
      </c>
      <c r="G214" s="217"/>
      <c r="H214" s="220">
        <v>0.216</v>
      </c>
      <c r="I214" s="221"/>
      <c r="J214" s="217"/>
      <c r="K214" s="217"/>
      <c r="L214" s="222"/>
      <c r="M214" s="223"/>
      <c r="N214" s="224"/>
      <c r="O214" s="224"/>
      <c r="P214" s="224"/>
      <c r="Q214" s="224"/>
      <c r="R214" s="224"/>
      <c r="S214" s="224"/>
      <c r="T214" s="224"/>
      <c r="U214" s="225"/>
      <c r="AT214" s="226" t="s">
        <v>160</v>
      </c>
      <c r="AU214" s="226" t="s">
        <v>81</v>
      </c>
      <c r="AV214" s="14" t="s">
        <v>84</v>
      </c>
      <c r="AW214" s="14" t="s">
        <v>33</v>
      </c>
      <c r="AX214" s="14" t="s">
        <v>72</v>
      </c>
      <c r="AY214" s="226" t="s">
        <v>147</v>
      </c>
    </row>
    <row r="215" spans="1:65" s="15" customFormat="1" ht="10.199999999999999">
      <c r="B215" s="227"/>
      <c r="C215" s="228"/>
      <c r="D215" s="201" t="s">
        <v>160</v>
      </c>
      <c r="E215" s="229" t="s">
        <v>19</v>
      </c>
      <c r="F215" s="230" t="s">
        <v>163</v>
      </c>
      <c r="G215" s="228"/>
      <c r="H215" s="231">
        <v>0.216</v>
      </c>
      <c r="I215" s="232"/>
      <c r="J215" s="228"/>
      <c r="K215" s="228"/>
      <c r="L215" s="233"/>
      <c r="M215" s="234"/>
      <c r="N215" s="235"/>
      <c r="O215" s="235"/>
      <c r="P215" s="235"/>
      <c r="Q215" s="235"/>
      <c r="R215" s="235"/>
      <c r="S215" s="235"/>
      <c r="T215" s="235"/>
      <c r="U215" s="236"/>
      <c r="AT215" s="237" t="s">
        <v>160</v>
      </c>
      <c r="AU215" s="237" t="s">
        <v>81</v>
      </c>
      <c r="AV215" s="15" t="s">
        <v>156</v>
      </c>
      <c r="AW215" s="15" t="s">
        <v>33</v>
      </c>
      <c r="AX215" s="15" t="s">
        <v>77</v>
      </c>
      <c r="AY215" s="237" t="s">
        <v>147</v>
      </c>
    </row>
    <row r="216" spans="1:65" s="12" customFormat="1" ht="22.8" customHeight="1">
      <c r="B216" s="172"/>
      <c r="C216" s="173"/>
      <c r="D216" s="174" t="s">
        <v>71</v>
      </c>
      <c r="E216" s="186" t="s">
        <v>84</v>
      </c>
      <c r="F216" s="186" t="s">
        <v>290</v>
      </c>
      <c r="G216" s="173"/>
      <c r="H216" s="173"/>
      <c r="I216" s="176"/>
      <c r="J216" s="187">
        <f>BK216</f>
        <v>0</v>
      </c>
      <c r="K216" s="173"/>
      <c r="L216" s="178"/>
      <c r="M216" s="179"/>
      <c r="N216" s="180"/>
      <c r="O216" s="180"/>
      <c r="P216" s="181">
        <f>P217+P256+P272</f>
        <v>0</v>
      </c>
      <c r="Q216" s="180"/>
      <c r="R216" s="181">
        <f>R217+R256+R272</f>
        <v>7.6136887200000007</v>
      </c>
      <c r="S216" s="180"/>
      <c r="T216" s="181">
        <f>T217+T256+T272</f>
        <v>0</v>
      </c>
      <c r="U216" s="182"/>
      <c r="AR216" s="183" t="s">
        <v>77</v>
      </c>
      <c r="AT216" s="184" t="s">
        <v>71</v>
      </c>
      <c r="AU216" s="184" t="s">
        <v>77</v>
      </c>
      <c r="AY216" s="183" t="s">
        <v>147</v>
      </c>
      <c r="BK216" s="185">
        <f>BK217+BK256+BK272</f>
        <v>0</v>
      </c>
    </row>
    <row r="217" spans="1:65" s="12" customFormat="1" ht="20.85" customHeight="1">
      <c r="B217" s="172"/>
      <c r="C217" s="173"/>
      <c r="D217" s="174" t="s">
        <v>71</v>
      </c>
      <c r="E217" s="186" t="s">
        <v>291</v>
      </c>
      <c r="F217" s="186" t="s">
        <v>292</v>
      </c>
      <c r="G217" s="173"/>
      <c r="H217" s="173"/>
      <c r="I217" s="176"/>
      <c r="J217" s="187">
        <f>BK217</f>
        <v>0</v>
      </c>
      <c r="K217" s="173"/>
      <c r="L217" s="178"/>
      <c r="M217" s="179"/>
      <c r="N217" s="180"/>
      <c r="O217" s="180"/>
      <c r="P217" s="181">
        <f>SUM(P218:P255)</f>
        <v>0</v>
      </c>
      <c r="Q217" s="180"/>
      <c r="R217" s="181">
        <f>SUM(R218:R255)</f>
        <v>6.5003315000000006</v>
      </c>
      <c r="S217" s="180"/>
      <c r="T217" s="181">
        <f>SUM(T218:T255)</f>
        <v>0</v>
      </c>
      <c r="U217" s="182"/>
      <c r="AR217" s="183" t="s">
        <v>77</v>
      </c>
      <c r="AT217" s="184" t="s">
        <v>71</v>
      </c>
      <c r="AU217" s="184" t="s">
        <v>81</v>
      </c>
      <c r="AY217" s="183" t="s">
        <v>147</v>
      </c>
      <c r="BK217" s="185">
        <f>SUM(BK218:BK255)</f>
        <v>0</v>
      </c>
    </row>
    <row r="218" spans="1:65" s="2" customFormat="1" ht="19.8" customHeight="1">
      <c r="A218" s="36"/>
      <c r="B218" s="37"/>
      <c r="C218" s="188" t="s">
        <v>208</v>
      </c>
      <c r="D218" s="188" t="s">
        <v>151</v>
      </c>
      <c r="E218" s="189" t="s">
        <v>293</v>
      </c>
      <c r="F218" s="190" t="s">
        <v>294</v>
      </c>
      <c r="G218" s="191" t="s">
        <v>213</v>
      </c>
      <c r="H218" s="192">
        <v>11.4</v>
      </c>
      <c r="I218" s="193"/>
      <c r="J218" s="194">
        <f>ROUND(I218*H218,1)</f>
        <v>0</v>
      </c>
      <c r="K218" s="190" t="s">
        <v>155</v>
      </c>
      <c r="L218" s="41"/>
      <c r="M218" s="195" t="s">
        <v>19</v>
      </c>
      <c r="N218" s="196" t="s">
        <v>44</v>
      </c>
      <c r="O218" s="66"/>
      <c r="P218" s="197">
        <f>O218*H218</f>
        <v>0</v>
      </c>
      <c r="Q218" s="197">
        <v>0.45195000000000002</v>
      </c>
      <c r="R218" s="197">
        <f>Q218*H218</f>
        <v>5.1522300000000003</v>
      </c>
      <c r="S218" s="197">
        <v>0</v>
      </c>
      <c r="T218" s="197">
        <f>S218*H218</f>
        <v>0</v>
      </c>
      <c r="U218" s="198" t="s">
        <v>19</v>
      </c>
      <c r="V218" s="36"/>
      <c r="W218" s="36"/>
      <c r="X218" s="36"/>
      <c r="Y218" s="36"/>
      <c r="Z218" s="36"/>
      <c r="AA218" s="36"/>
      <c r="AB218" s="36"/>
      <c r="AC218" s="36"/>
      <c r="AD218" s="36"/>
      <c r="AE218" s="36"/>
      <c r="AR218" s="199" t="s">
        <v>156</v>
      </c>
      <c r="AT218" s="199" t="s">
        <v>151</v>
      </c>
      <c r="AU218" s="199" t="s">
        <v>84</v>
      </c>
      <c r="AY218" s="19" t="s">
        <v>147</v>
      </c>
      <c r="BE218" s="200">
        <f>IF(N218="základní",J218,0)</f>
        <v>0</v>
      </c>
      <c r="BF218" s="200">
        <f>IF(N218="snížená",J218,0)</f>
        <v>0</v>
      </c>
      <c r="BG218" s="200">
        <f>IF(N218="zákl. přenesená",J218,0)</f>
        <v>0</v>
      </c>
      <c r="BH218" s="200">
        <f>IF(N218="sníž. přenesená",J218,0)</f>
        <v>0</v>
      </c>
      <c r="BI218" s="200">
        <f>IF(N218="nulová",J218,0)</f>
        <v>0</v>
      </c>
      <c r="BJ218" s="19" t="s">
        <v>81</v>
      </c>
      <c r="BK218" s="200">
        <f>ROUND(I218*H218,1)</f>
        <v>0</v>
      </c>
      <c r="BL218" s="19" t="s">
        <v>156</v>
      </c>
      <c r="BM218" s="199" t="s">
        <v>295</v>
      </c>
    </row>
    <row r="219" spans="1:65" s="2" customFormat="1" ht="67.2">
      <c r="A219" s="36"/>
      <c r="B219" s="37"/>
      <c r="C219" s="38"/>
      <c r="D219" s="201" t="s">
        <v>158</v>
      </c>
      <c r="E219" s="38"/>
      <c r="F219" s="202" t="s">
        <v>296</v>
      </c>
      <c r="G219" s="38"/>
      <c r="H219" s="38"/>
      <c r="I219" s="110"/>
      <c r="J219" s="38"/>
      <c r="K219" s="38"/>
      <c r="L219" s="41"/>
      <c r="M219" s="203"/>
      <c r="N219" s="204"/>
      <c r="O219" s="66"/>
      <c r="P219" s="66"/>
      <c r="Q219" s="66"/>
      <c r="R219" s="66"/>
      <c r="S219" s="66"/>
      <c r="T219" s="66"/>
      <c r="U219" s="67"/>
      <c r="V219" s="36"/>
      <c r="W219" s="36"/>
      <c r="X219" s="36"/>
      <c r="Y219" s="36"/>
      <c r="Z219" s="36"/>
      <c r="AA219" s="36"/>
      <c r="AB219" s="36"/>
      <c r="AC219" s="36"/>
      <c r="AD219" s="36"/>
      <c r="AE219" s="36"/>
      <c r="AT219" s="19" t="s">
        <v>158</v>
      </c>
      <c r="AU219" s="19" t="s">
        <v>84</v>
      </c>
    </row>
    <row r="220" spans="1:65" s="13" customFormat="1" ht="10.199999999999999">
      <c r="B220" s="205"/>
      <c r="C220" s="206"/>
      <c r="D220" s="201" t="s">
        <v>160</v>
      </c>
      <c r="E220" s="207" t="s">
        <v>19</v>
      </c>
      <c r="F220" s="208" t="s">
        <v>297</v>
      </c>
      <c r="G220" s="206"/>
      <c r="H220" s="209">
        <v>10.5</v>
      </c>
      <c r="I220" s="210"/>
      <c r="J220" s="206"/>
      <c r="K220" s="206"/>
      <c r="L220" s="211"/>
      <c r="M220" s="212"/>
      <c r="N220" s="213"/>
      <c r="O220" s="213"/>
      <c r="P220" s="213"/>
      <c r="Q220" s="213"/>
      <c r="R220" s="213"/>
      <c r="S220" s="213"/>
      <c r="T220" s="213"/>
      <c r="U220" s="214"/>
      <c r="AT220" s="215" t="s">
        <v>160</v>
      </c>
      <c r="AU220" s="215" t="s">
        <v>84</v>
      </c>
      <c r="AV220" s="13" t="s">
        <v>81</v>
      </c>
      <c r="AW220" s="13" t="s">
        <v>33</v>
      </c>
      <c r="AX220" s="13" t="s">
        <v>72</v>
      </c>
      <c r="AY220" s="215" t="s">
        <v>147</v>
      </c>
    </row>
    <row r="221" spans="1:65" s="13" customFormat="1" ht="10.199999999999999">
      <c r="B221" s="205"/>
      <c r="C221" s="206"/>
      <c r="D221" s="201" t="s">
        <v>160</v>
      </c>
      <c r="E221" s="207" t="s">
        <v>19</v>
      </c>
      <c r="F221" s="208" t="s">
        <v>298</v>
      </c>
      <c r="G221" s="206"/>
      <c r="H221" s="209">
        <v>0.9</v>
      </c>
      <c r="I221" s="210"/>
      <c r="J221" s="206"/>
      <c r="K221" s="206"/>
      <c r="L221" s="211"/>
      <c r="M221" s="212"/>
      <c r="N221" s="213"/>
      <c r="O221" s="213"/>
      <c r="P221" s="213"/>
      <c r="Q221" s="213"/>
      <c r="R221" s="213"/>
      <c r="S221" s="213"/>
      <c r="T221" s="213"/>
      <c r="U221" s="214"/>
      <c r="AT221" s="215" t="s">
        <v>160</v>
      </c>
      <c r="AU221" s="215" t="s">
        <v>84</v>
      </c>
      <c r="AV221" s="13" t="s">
        <v>81</v>
      </c>
      <c r="AW221" s="13" t="s">
        <v>33</v>
      </c>
      <c r="AX221" s="13" t="s">
        <v>72</v>
      </c>
      <c r="AY221" s="215" t="s">
        <v>147</v>
      </c>
    </row>
    <row r="222" spans="1:65" s="15" customFormat="1" ht="10.199999999999999">
      <c r="B222" s="227"/>
      <c r="C222" s="228"/>
      <c r="D222" s="201" t="s">
        <v>160</v>
      </c>
      <c r="E222" s="229" t="s">
        <v>19</v>
      </c>
      <c r="F222" s="230" t="s">
        <v>163</v>
      </c>
      <c r="G222" s="228"/>
      <c r="H222" s="231">
        <v>11.4</v>
      </c>
      <c r="I222" s="232"/>
      <c r="J222" s="228"/>
      <c r="K222" s="228"/>
      <c r="L222" s="233"/>
      <c r="M222" s="234"/>
      <c r="N222" s="235"/>
      <c r="O222" s="235"/>
      <c r="P222" s="235"/>
      <c r="Q222" s="235"/>
      <c r="R222" s="235"/>
      <c r="S222" s="235"/>
      <c r="T222" s="235"/>
      <c r="U222" s="236"/>
      <c r="AT222" s="237" t="s">
        <v>160</v>
      </c>
      <c r="AU222" s="237" t="s">
        <v>84</v>
      </c>
      <c r="AV222" s="15" t="s">
        <v>156</v>
      </c>
      <c r="AW222" s="15" t="s">
        <v>33</v>
      </c>
      <c r="AX222" s="15" t="s">
        <v>77</v>
      </c>
      <c r="AY222" s="237" t="s">
        <v>147</v>
      </c>
    </row>
    <row r="223" spans="1:65" s="2" customFormat="1" ht="19.8" customHeight="1">
      <c r="A223" s="36"/>
      <c r="B223" s="37"/>
      <c r="C223" s="188" t="s">
        <v>299</v>
      </c>
      <c r="D223" s="188" t="s">
        <v>151</v>
      </c>
      <c r="E223" s="189" t="s">
        <v>300</v>
      </c>
      <c r="F223" s="190" t="s">
        <v>301</v>
      </c>
      <c r="G223" s="191" t="s">
        <v>205</v>
      </c>
      <c r="H223" s="192">
        <v>6.4000000000000001E-2</v>
      </c>
      <c r="I223" s="193"/>
      <c r="J223" s="194">
        <f>ROUND(I223*H223,1)</f>
        <v>0</v>
      </c>
      <c r="K223" s="190" t="s">
        <v>155</v>
      </c>
      <c r="L223" s="41"/>
      <c r="M223" s="195" t="s">
        <v>19</v>
      </c>
      <c r="N223" s="196" t="s">
        <v>44</v>
      </c>
      <c r="O223" s="66"/>
      <c r="P223" s="197">
        <f>O223*H223</f>
        <v>0</v>
      </c>
      <c r="Q223" s="197">
        <v>1.04881</v>
      </c>
      <c r="R223" s="197">
        <f>Q223*H223</f>
        <v>6.7123840000000004E-2</v>
      </c>
      <c r="S223" s="197">
        <v>0</v>
      </c>
      <c r="T223" s="197">
        <f>S223*H223</f>
        <v>0</v>
      </c>
      <c r="U223" s="198" t="s">
        <v>19</v>
      </c>
      <c r="V223" s="36"/>
      <c r="W223" s="36"/>
      <c r="X223" s="36"/>
      <c r="Y223" s="36"/>
      <c r="Z223" s="36"/>
      <c r="AA223" s="36"/>
      <c r="AB223" s="36"/>
      <c r="AC223" s="36"/>
      <c r="AD223" s="36"/>
      <c r="AE223" s="36"/>
      <c r="AR223" s="199" t="s">
        <v>156</v>
      </c>
      <c r="AT223" s="199" t="s">
        <v>151</v>
      </c>
      <c r="AU223" s="199" t="s">
        <v>84</v>
      </c>
      <c r="AY223" s="19" t="s">
        <v>147</v>
      </c>
      <c r="BE223" s="200">
        <f>IF(N223="základní",J223,0)</f>
        <v>0</v>
      </c>
      <c r="BF223" s="200">
        <f>IF(N223="snížená",J223,0)</f>
        <v>0</v>
      </c>
      <c r="BG223" s="200">
        <f>IF(N223="zákl. přenesená",J223,0)</f>
        <v>0</v>
      </c>
      <c r="BH223" s="200">
        <f>IF(N223="sníž. přenesená",J223,0)</f>
        <v>0</v>
      </c>
      <c r="BI223" s="200">
        <f>IF(N223="nulová",J223,0)</f>
        <v>0</v>
      </c>
      <c r="BJ223" s="19" t="s">
        <v>81</v>
      </c>
      <c r="BK223" s="200">
        <f>ROUND(I223*H223,1)</f>
        <v>0</v>
      </c>
      <c r="BL223" s="19" t="s">
        <v>156</v>
      </c>
      <c r="BM223" s="199" t="s">
        <v>302</v>
      </c>
    </row>
    <row r="224" spans="1:65" s="13" customFormat="1" ht="10.199999999999999">
      <c r="B224" s="205"/>
      <c r="C224" s="206"/>
      <c r="D224" s="201" t="s">
        <v>160</v>
      </c>
      <c r="E224" s="207" t="s">
        <v>19</v>
      </c>
      <c r="F224" s="208" t="s">
        <v>303</v>
      </c>
      <c r="G224" s="206"/>
      <c r="H224" s="209">
        <v>2.5999999999999999E-2</v>
      </c>
      <c r="I224" s="210"/>
      <c r="J224" s="206"/>
      <c r="K224" s="206"/>
      <c r="L224" s="211"/>
      <c r="M224" s="212"/>
      <c r="N224" s="213"/>
      <c r="O224" s="213"/>
      <c r="P224" s="213"/>
      <c r="Q224" s="213"/>
      <c r="R224" s="213"/>
      <c r="S224" s="213"/>
      <c r="T224" s="213"/>
      <c r="U224" s="214"/>
      <c r="AT224" s="215" t="s">
        <v>160</v>
      </c>
      <c r="AU224" s="215" t="s">
        <v>84</v>
      </c>
      <c r="AV224" s="13" t="s">
        <v>81</v>
      </c>
      <c r="AW224" s="13" t="s">
        <v>33</v>
      </c>
      <c r="AX224" s="13" t="s">
        <v>72</v>
      </c>
      <c r="AY224" s="215" t="s">
        <v>147</v>
      </c>
    </row>
    <row r="225" spans="1:65" s="13" customFormat="1" ht="10.199999999999999">
      <c r="B225" s="205"/>
      <c r="C225" s="206"/>
      <c r="D225" s="201" t="s">
        <v>160</v>
      </c>
      <c r="E225" s="207" t="s">
        <v>19</v>
      </c>
      <c r="F225" s="208" t="s">
        <v>304</v>
      </c>
      <c r="G225" s="206"/>
      <c r="H225" s="209">
        <v>3.3000000000000002E-2</v>
      </c>
      <c r="I225" s="210"/>
      <c r="J225" s="206"/>
      <c r="K225" s="206"/>
      <c r="L225" s="211"/>
      <c r="M225" s="212"/>
      <c r="N225" s="213"/>
      <c r="O225" s="213"/>
      <c r="P225" s="213"/>
      <c r="Q225" s="213"/>
      <c r="R225" s="213"/>
      <c r="S225" s="213"/>
      <c r="T225" s="213"/>
      <c r="U225" s="214"/>
      <c r="AT225" s="215" t="s">
        <v>160</v>
      </c>
      <c r="AU225" s="215" t="s">
        <v>84</v>
      </c>
      <c r="AV225" s="13" t="s">
        <v>81</v>
      </c>
      <c r="AW225" s="13" t="s">
        <v>33</v>
      </c>
      <c r="AX225" s="13" t="s">
        <v>72</v>
      </c>
      <c r="AY225" s="215" t="s">
        <v>147</v>
      </c>
    </row>
    <row r="226" spans="1:65" s="14" customFormat="1" ht="10.199999999999999">
      <c r="B226" s="216"/>
      <c r="C226" s="217"/>
      <c r="D226" s="201" t="s">
        <v>160</v>
      </c>
      <c r="E226" s="218" t="s">
        <v>19</v>
      </c>
      <c r="F226" s="219" t="s">
        <v>183</v>
      </c>
      <c r="G226" s="217"/>
      <c r="H226" s="220">
        <v>5.8999999999999997E-2</v>
      </c>
      <c r="I226" s="221"/>
      <c r="J226" s="217"/>
      <c r="K226" s="217"/>
      <c r="L226" s="222"/>
      <c r="M226" s="223"/>
      <c r="N226" s="224"/>
      <c r="O226" s="224"/>
      <c r="P226" s="224"/>
      <c r="Q226" s="224"/>
      <c r="R226" s="224"/>
      <c r="S226" s="224"/>
      <c r="T226" s="224"/>
      <c r="U226" s="225"/>
      <c r="AT226" s="226" t="s">
        <v>160</v>
      </c>
      <c r="AU226" s="226" t="s">
        <v>84</v>
      </c>
      <c r="AV226" s="14" t="s">
        <v>84</v>
      </c>
      <c r="AW226" s="14" t="s">
        <v>33</v>
      </c>
      <c r="AX226" s="14" t="s">
        <v>72</v>
      </c>
      <c r="AY226" s="226" t="s">
        <v>147</v>
      </c>
    </row>
    <row r="227" spans="1:65" s="13" customFormat="1" ht="10.199999999999999">
      <c r="B227" s="205"/>
      <c r="C227" s="206"/>
      <c r="D227" s="201" t="s">
        <v>160</v>
      </c>
      <c r="E227" s="207" t="s">
        <v>19</v>
      </c>
      <c r="F227" s="208" t="s">
        <v>305</v>
      </c>
      <c r="G227" s="206"/>
      <c r="H227" s="209">
        <v>2E-3</v>
      </c>
      <c r="I227" s="210"/>
      <c r="J227" s="206"/>
      <c r="K227" s="206"/>
      <c r="L227" s="211"/>
      <c r="M227" s="212"/>
      <c r="N227" s="213"/>
      <c r="O227" s="213"/>
      <c r="P227" s="213"/>
      <c r="Q227" s="213"/>
      <c r="R227" s="213"/>
      <c r="S227" s="213"/>
      <c r="T227" s="213"/>
      <c r="U227" s="214"/>
      <c r="AT227" s="215" t="s">
        <v>160</v>
      </c>
      <c r="AU227" s="215" t="s">
        <v>84</v>
      </c>
      <c r="AV227" s="13" t="s">
        <v>81</v>
      </c>
      <c r="AW227" s="13" t="s">
        <v>33</v>
      </c>
      <c r="AX227" s="13" t="s">
        <v>72</v>
      </c>
      <c r="AY227" s="215" t="s">
        <v>147</v>
      </c>
    </row>
    <row r="228" spans="1:65" s="13" customFormat="1" ht="10.199999999999999">
      <c r="B228" s="205"/>
      <c r="C228" s="206"/>
      <c r="D228" s="201" t="s">
        <v>160</v>
      </c>
      <c r="E228" s="207" t="s">
        <v>19</v>
      </c>
      <c r="F228" s="208" t="s">
        <v>306</v>
      </c>
      <c r="G228" s="206"/>
      <c r="H228" s="209">
        <v>3.0000000000000001E-3</v>
      </c>
      <c r="I228" s="210"/>
      <c r="J228" s="206"/>
      <c r="K228" s="206"/>
      <c r="L228" s="211"/>
      <c r="M228" s="212"/>
      <c r="N228" s="213"/>
      <c r="O228" s="213"/>
      <c r="P228" s="213"/>
      <c r="Q228" s="213"/>
      <c r="R228" s="213"/>
      <c r="S228" s="213"/>
      <c r="T228" s="213"/>
      <c r="U228" s="214"/>
      <c r="AT228" s="215" t="s">
        <v>160</v>
      </c>
      <c r="AU228" s="215" t="s">
        <v>84</v>
      </c>
      <c r="AV228" s="13" t="s">
        <v>81</v>
      </c>
      <c r="AW228" s="13" t="s">
        <v>33</v>
      </c>
      <c r="AX228" s="13" t="s">
        <v>72</v>
      </c>
      <c r="AY228" s="215" t="s">
        <v>147</v>
      </c>
    </row>
    <row r="229" spans="1:65" s="14" customFormat="1" ht="10.199999999999999">
      <c r="B229" s="216"/>
      <c r="C229" s="217"/>
      <c r="D229" s="201" t="s">
        <v>160</v>
      </c>
      <c r="E229" s="218" t="s">
        <v>19</v>
      </c>
      <c r="F229" s="219" t="s">
        <v>250</v>
      </c>
      <c r="G229" s="217"/>
      <c r="H229" s="220">
        <v>5.0000000000000001E-3</v>
      </c>
      <c r="I229" s="221"/>
      <c r="J229" s="217"/>
      <c r="K229" s="217"/>
      <c r="L229" s="222"/>
      <c r="M229" s="223"/>
      <c r="N229" s="224"/>
      <c r="O229" s="224"/>
      <c r="P229" s="224"/>
      <c r="Q229" s="224"/>
      <c r="R229" s="224"/>
      <c r="S229" s="224"/>
      <c r="T229" s="224"/>
      <c r="U229" s="225"/>
      <c r="AT229" s="226" t="s">
        <v>160</v>
      </c>
      <c r="AU229" s="226" t="s">
        <v>84</v>
      </c>
      <c r="AV229" s="14" t="s">
        <v>84</v>
      </c>
      <c r="AW229" s="14" t="s">
        <v>33</v>
      </c>
      <c r="AX229" s="14" t="s">
        <v>72</v>
      </c>
      <c r="AY229" s="226" t="s">
        <v>147</v>
      </c>
    </row>
    <row r="230" spans="1:65" s="15" customFormat="1" ht="10.199999999999999">
      <c r="B230" s="227"/>
      <c r="C230" s="228"/>
      <c r="D230" s="201" t="s">
        <v>160</v>
      </c>
      <c r="E230" s="229" t="s">
        <v>19</v>
      </c>
      <c r="F230" s="230" t="s">
        <v>163</v>
      </c>
      <c r="G230" s="228"/>
      <c r="H230" s="231">
        <v>6.4000000000000001E-2</v>
      </c>
      <c r="I230" s="232"/>
      <c r="J230" s="228"/>
      <c r="K230" s="228"/>
      <c r="L230" s="233"/>
      <c r="M230" s="234"/>
      <c r="N230" s="235"/>
      <c r="O230" s="235"/>
      <c r="P230" s="235"/>
      <c r="Q230" s="235"/>
      <c r="R230" s="235"/>
      <c r="S230" s="235"/>
      <c r="T230" s="235"/>
      <c r="U230" s="236"/>
      <c r="AT230" s="237" t="s">
        <v>160</v>
      </c>
      <c r="AU230" s="237" t="s">
        <v>84</v>
      </c>
      <c r="AV230" s="15" t="s">
        <v>156</v>
      </c>
      <c r="AW230" s="15" t="s">
        <v>33</v>
      </c>
      <c r="AX230" s="15" t="s">
        <v>77</v>
      </c>
      <c r="AY230" s="237" t="s">
        <v>147</v>
      </c>
    </row>
    <row r="231" spans="1:65" s="2" customFormat="1" ht="19.8" customHeight="1">
      <c r="A231" s="36"/>
      <c r="B231" s="37"/>
      <c r="C231" s="188" t="s">
        <v>307</v>
      </c>
      <c r="D231" s="188" t="s">
        <v>151</v>
      </c>
      <c r="E231" s="189" t="s">
        <v>308</v>
      </c>
      <c r="F231" s="190" t="s">
        <v>309</v>
      </c>
      <c r="G231" s="191" t="s">
        <v>310</v>
      </c>
      <c r="H231" s="192">
        <v>22.1</v>
      </c>
      <c r="I231" s="193"/>
      <c r="J231" s="194">
        <f>ROUND(I231*H231,1)</f>
        <v>0</v>
      </c>
      <c r="K231" s="190" t="s">
        <v>155</v>
      </c>
      <c r="L231" s="41"/>
      <c r="M231" s="195" t="s">
        <v>19</v>
      </c>
      <c r="N231" s="196" t="s">
        <v>44</v>
      </c>
      <c r="O231" s="66"/>
      <c r="P231" s="197">
        <f>O231*H231</f>
        <v>0</v>
      </c>
      <c r="Q231" s="197">
        <v>3.6400000000000002E-2</v>
      </c>
      <c r="R231" s="197">
        <f>Q231*H231</f>
        <v>0.80444000000000004</v>
      </c>
      <c r="S231" s="197">
        <v>0</v>
      </c>
      <c r="T231" s="197">
        <f>S231*H231</f>
        <v>0</v>
      </c>
      <c r="U231" s="198" t="s">
        <v>19</v>
      </c>
      <c r="V231" s="36"/>
      <c r="W231" s="36"/>
      <c r="X231" s="36"/>
      <c r="Y231" s="36"/>
      <c r="Z231" s="36"/>
      <c r="AA231" s="36"/>
      <c r="AB231" s="36"/>
      <c r="AC231" s="36"/>
      <c r="AD231" s="36"/>
      <c r="AE231" s="36"/>
      <c r="AR231" s="199" t="s">
        <v>156</v>
      </c>
      <c r="AT231" s="199" t="s">
        <v>151</v>
      </c>
      <c r="AU231" s="199" t="s">
        <v>84</v>
      </c>
      <c r="AY231" s="19" t="s">
        <v>147</v>
      </c>
      <c r="BE231" s="200">
        <f>IF(N231="základní",J231,0)</f>
        <v>0</v>
      </c>
      <c r="BF231" s="200">
        <f>IF(N231="snížená",J231,0)</f>
        <v>0</v>
      </c>
      <c r="BG231" s="200">
        <f>IF(N231="zákl. přenesená",J231,0)</f>
        <v>0</v>
      </c>
      <c r="BH231" s="200">
        <f>IF(N231="sníž. přenesená",J231,0)</f>
        <v>0</v>
      </c>
      <c r="BI231" s="200">
        <f>IF(N231="nulová",J231,0)</f>
        <v>0</v>
      </c>
      <c r="BJ231" s="19" t="s">
        <v>81</v>
      </c>
      <c r="BK231" s="200">
        <f>ROUND(I231*H231,1)</f>
        <v>0</v>
      </c>
      <c r="BL231" s="19" t="s">
        <v>156</v>
      </c>
      <c r="BM231" s="199" t="s">
        <v>311</v>
      </c>
    </row>
    <row r="232" spans="1:65" s="2" customFormat="1" ht="124.8">
      <c r="A232" s="36"/>
      <c r="B232" s="37"/>
      <c r="C232" s="38"/>
      <c r="D232" s="201" t="s">
        <v>158</v>
      </c>
      <c r="E232" s="38"/>
      <c r="F232" s="202" t="s">
        <v>312</v>
      </c>
      <c r="G232" s="38"/>
      <c r="H232" s="38"/>
      <c r="I232" s="110"/>
      <c r="J232" s="38"/>
      <c r="K232" s="38"/>
      <c r="L232" s="41"/>
      <c r="M232" s="203"/>
      <c r="N232" s="204"/>
      <c r="O232" s="66"/>
      <c r="P232" s="66"/>
      <c r="Q232" s="66"/>
      <c r="R232" s="66"/>
      <c r="S232" s="66"/>
      <c r="T232" s="66"/>
      <c r="U232" s="67"/>
      <c r="V232" s="36"/>
      <c r="W232" s="36"/>
      <c r="X232" s="36"/>
      <c r="Y232" s="36"/>
      <c r="Z232" s="36"/>
      <c r="AA232" s="36"/>
      <c r="AB232" s="36"/>
      <c r="AC232" s="36"/>
      <c r="AD232" s="36"/>
      <c r="AE232" s="36"/>
      <c r="AT232" s="19" t="s">
        <v>158</v>
      </c>
      <c r="AU232" s="19" t="s">
        <v>84</v>
      </c>
    </row>
    <row r="233" spans="1:65" s="13" customFormat="1" ht="10.199999999999999">
      <c r="B233" s="205"/>
      <c r="C233" s="206"/>
      <c r="D233" s="201" t="s">
        <v>160</v>
      </c>
      <c r="E233" s="207" t="s">
        <v>19</v>
      </c>
      <c r="F233" s="208" t="s">
        <v>313</v>
      </c>
      <c r="G233" s="206"/>
      <c r="H233" s="209">
        <v>10.5</v>
      </c>
      <c r="I233" s="210"/>
      <c r="J233" s="206"/>
      <c r="K233" s="206"/>
      <c r="L233" s="211"/>
      <c r="M233" s="212"/>
      <c r="N233" s="213"/>
      <c r="O233" s="213"/>
      <c r="P233" s="213"/>
      <c r="Q233" s="213"/>
      <c r="R233" s="213"/>
      <c r="S233" s="213"/>
      <c r="T233" s="213"/>
      <c r="U233" s="214"/>
      <c r="AT233" s="215" t="s">
        <v>160</v>
      </c>
      <c r="AU233" s="215" t="s">
        <v>84</v>
      </c>
      <c r="AV233" s="13" t="s">
        <v>81</v>
      </c>
      <c r="AW233" s="13" t="s">
        <v>33</v>
      </c>
      <c r="AX233" s="13" t="s">
        <v>72</v>
      </c>
      <c r="AY233" s="215" t="s">
        <v>147</v>
      </c>
    </row>
    <row r="234" spans="1:65" s="13" customFormat="1" ht="10.199999999999999">
      <c r="B234" s="205"/>
      <c r="C234" s="206"/>
      <c r="D234" s="201" t="s">
        <v>160</v>
      </c>
      <c r="E234" s="207" t="s">
        <v>19</v>
      </c>
      <c r="F234" s="208" t="s">
        <v>314</v>
      </c>
      <c r="G234" s="206"/>
      <c r="H234" s="209">
        <v>11.6</v>
      </c>
      <c r="I234" s="210"/>
      <c r="J234" s="206"/>
      <c r="K234" s="206"/>
      <c r="L234" s="211"/>
      <c r="M234" s="212"/>
      <c r="N234" s="213"/>
      <c r="O234" s="213"/>
      <c r="P234" s="213"/>
      <c r="Q234" s="213"/>
      <c r="R234" s="213"/>
      <c r="S234" s="213"/>
      <c r="T234" s="213"/>
      <c r="U234" s="214"/>
      <c r="AT234" s="215" t="s">
        <v>160</v>
      </c>
      <c r="AU234" s="215" t="s">
        <v>84</v>
      </c>
      <c r="AV234" s="13" t="s">
        <v>81</v>
      </c>
      <c r="AW234" s="13" t="s">
        <v>33</v>
      </c>
      <c r="AX234" s="13" t="s">
        <v>72</v>
      </c>
      <c r="AY234" s="215" t="s">
        <v>147</v>
      </c>
    </row>
    <row r="235" spans="1:65" s="15" customFormat="1" ht="10.199999999999999">
      <c r="B235" s="227"/>
      <c r="C235" s="228"/>
      <c r="D235" s="201" t="s">
        <v>160</v>
      </c>
      <c r="E235" s="229" t="s">
        <v>19</v>
      </c>
      <c r="F235" s="230" t="s">
        <v>163</v>
      </c>
      <c r="G235" s="228"/>
      <c r="H235" s="231">
        <v>22.1</v>
      </c>
      <c r="I235" s="232"/>
      <c r="J235" s="228"/>
      <c r="K235" s="228"/>
      <c r="L235" s="233"/>
      <c r="M235" s="234"/>
      <c r="N235" s="235"/>
      <c r="O235" s="235"/>
      <c r="P235" s="235"/>
      <c r="Q235" s="235"/>
      <c r="R235" s="235"/>
      <c r="S235" s="235"/>
      <c r="T235" s="235"/>
      <c r="U235" s="236"/>
      <c r="AT235" s="237" t="s">
        <v>160</v>
      </c>
      <c r="AU235" s="237" t="s">
        <v>84</v>
      </c>
      <c r="AV235" s="15" t="s">
        <v>156</v>
      </c>
      <c r="AW235" s="15" t="s">
        <v>33</v>
      </c>
      <c r="AX235" s="15" t="s">
        <v>77</v>
      </c>
      <c r="AY235" s="237" t="s">
        <v>147</v>
      </c>
    </row>
    <row r="236" spans="1:65" s="2" customFormat="1" ht="19.8" customHeight="1">
      <c r="A236" s="36"/>
      <c r="B236" s="37"/>
      <c r="C236" s="188" t="s">
        <v>7</v>
      </c>
      <c r="D236" s="188" t="s">
        <v>151</v>
      </c>
      <c r="E236" s="189" t="s">
        <v>315</v>
      </c>
      <c r="F236" s="190" t="s">
        <v>316</v>
      </c>
      <c r="G236" s="191" t="s">
        <v>310</v>
      </c>
      <c r="H236" s="192">
        <v>5.71</v>
      </c>
      <c r="I236" s="193"/>
      <c r="J236" s="194">
        <f>ROUND(I236*H236,1)</f>
        <v>0</v>
      </c>
      <c r="K236" s="190" t="s">
        <v>155</v>
      </c>
      <c r="L236" s="41"/>
      <c r="M236" s="195" t="s">
        <v>19</v>
      </c>
      <c r="N236" s="196" t="s">
        <v>44</v>
      </c>
      <c r="O236" s="66"/>
      <c r="P236" s="197">
        <f>O236*H236</f>
        <v>0</v>
      </c>
      <c r="Q236" s="197">
        <v>4.0000000000000002E-4</v>
      </c>
      <c r="R236" s="197">
        <f>Q236*H236</f>
        <v>2.284E-3</v>
      </c>
      <c r="S236" s="197">
        <v>0</v>
      </c>
      <c r="T236" s="197">
        <f>S236*H236</f>
        <v>0</v>
      </c>
      <c r="U236" s="198" t="s">
        <v>19</v>
      </c>
      <c r="V236" s="36"/>
      <c r="W236" s="36"/>
      <c r="X236" s="36"/>
      <c r="Y236" s="36"/>
      <c r="Z236" s="36"/>
      <c r="AA236" s="36"/>
      <c r="AB236" s="36"/>
      <c r="AC236" s="36"/>
      <c r="AD236" s="36"/>
      <c r="AE236" s="36"/>
      <c r="AR236" s="199" t="s">
        <v>189</v>
      </c>
      <c r="AT236" s="199" t="s">
        <v>151</v>
      </c>
      <c r="AU236" s="199" t="s">
        <v>84</v>
      </c>
      <c r="AY236" s="19" t="s">
        <v>147</v>
      </c>
      <c r="BE236" s="200">
        <f>IF(N236="základní",J236,0)</f>
        <v>0</v>
      </c>
      <c r="BF236" s="200">
        <f>IF(N236="snížená",J236,0)</f>
        <v>0</v>
      </c>
      <c r="BG236" s="200">
        <f>IF(N236="zákl. přenesená",J236,0)</f>
        <v>0</v>
      </c>
      <c r="BH236" s="200">
        <f>IF(N236="sníž. přenesená",J236,0)</f>
        <v>0</v>
      </c>
      <c r="BI236" s="200">
        <f>IF(N236="nulová",J236,0)</f>
        <v>0</v>
      </c>
      <c r="BJ236" s="19" t="s">
        <v>81</v>
      </c>
      <c r="BK236" s="200">
        <f>ROUND(I236*H236,1)</f>
        <v>0</v>
      </c>
      <c r="BL236" s="19" t="s">
        <v>189</v>
      </c>
      <c r="BM236" s="199" t="s">
        <v>317</v>
      </c>
    </row>
    <row r="237" spans="1:65" s="2" customFormat="1" ht="38.4">
      <c r="A237" s="36"/>
      <c r="B237" s="37"/>
      <c r="C237" s="38"/>
      <c r="D237" s="201" t="s">
        <v>158</v>
      </c>
      <c r="E237" s="38"/>
      <c r="F237" s="202" t="s">
        <v>318</v>
      </c>
      <c r="G237" s="38"/>
      <c r="H237" s="38"/>
      <c r="I237" s="110"/>
      <c r="J237" s="38"/>
      <c r="K237" s="38"/>
      <c r="L237" s="41"/>
      <c r="M237" s="203"/>
      <c r="N237" s="204"/>
      <c r="O237" s="66"/>
      <c r="P237" s="66"/>
      <c r="Q237" s="66"/>
      <c r="R237" s="66"/>
      <c r="S237" s="66"/>
      <c r="T237" s="66"/>
      <c r="U237" s="67"/>
      <c r="V237" s="36"/>
      <c r="W237" s="36"/>
      <c r="X237" s="36"/>
      <c r="Y237" s="36"/>
      <c r="Z237" s="36"/>
      <c r="AA237" s="36"/>
      <c r="AB237" s="36"/>
      <c r="AC237" s="36"/>
      <c r="AD237" s="36"/>
      <c r="AE237" s="36"/>
      <c r="AT237" s="19" t="s">
        <v>158</v>
      </c>
      <c r="AU237" s="19" t="s">
        <v>84</v>
      </c>
    </row>
    <row r="238" spans="1:65" s="13" customFormat="1" ht="10.199999999999999">
      <c r="B238" s="205"/>
      <c r="C238" s="206"/>
      <c r="D238" s="201" t="s">
        <v>160</v>
      </c>
      <c r="E238" s="207" t="s">
        <v>19</v>
      </c>
      <c r="F238" s="208" t="s">
        <v>319</v>
      </c>
      <c r="G238" s="206"/>
      <c r="H238" s="209">
        <v>5.71</v>
      </c>
      <c r="I238" s="210"/>
      <c r="J238" s="206"/>
      <c r="K238" s="206"/>
      <c r="L238" s="211"/>
      <c r="M238" s="212"/>
      <c r="N238" s="213"/>
      <c r="O238" s="213"/>
      <c r="P238" s="213"/>
      <c r="Q238" s="213"/>
      <c r="R238" s="213"/>
      <c r="S238" s="213"/>
      <c r="T238" s="213"/>
      <c r="U238" s="214"/>
      <c r="AT238" s="215" t="s">
        <v>160</v>
      </c>
      <c r="AU238" s="215" t="s">
        <v>84</v>
      </c>
      <c r="AV238" s="13" t="s">
        <v>81</v>
      </c>
      <c r="AW238" s="13" t="s">
        <v>33</v>
      </c>
      <c r="AX238" s="13" t="s">
        <v>77</v>
      </c>
      <c r="AY238" s="215" t="s">
        <v>147</v>
      </c>
    </row>
    <row r="239" spans="1:65" s="2" customFormat="1" ht="19.8" customHeight="1">
      <c r="A239" s="36"/>
      <c r="B239" s="37"/>
      <c r="C239" s="248" t="s">
        <v>320</v>
      </c>
      <c r="D239" s="248" t="s">
        <v>222</v>
      </c>
      <c r="E239" s="249" t="s">
        <v>321</v>
      </c>
      <c r="F239" s="250" t="s">
        <v>322</v>
      </c>
      <c r="G239" s="251" t="s">
        <v>310</v>
      </c>
      <c r="H239" s="252">
        <v>5.8</v>
      </c>
      <c r="I239" s="253"/>
      <c r="J239" s="254">
        <f>ROUND(I239*H239,1)</f>
        <v>0</v>
      </c>
      <c r="K239" s="250" t="s">
        <v>19</v>
      </c>
      <c r="L239" s="255"/>
      <c r="M239" s="256" t="s">
        <v>19</v>
      </c>
      <c r="N239" s="257" t="s">
        <v>44</v>
      </c>
      <c r="O239" s="66"/>
      <c r="P239" s="197">
        <f>O239*H239</f>
        <v>0</v>
      </c>
      <c r="Q239" s="197">
        <v>1.9E-2</v>
      </c>
      <c r="R239" s="197">
        <f>Q239*H239</f>
        <v>0.11019999999999999</v>
      </c>
      <c r="S239" s="197">
        <v>0</v>
      </c>
      <c r="T239" s="197">
        <f>S239*H239</f>
        <v>0</v>
      </c>
      <c r="U239" s="198" t="s">
        <v>19</v>
      </c>
      <c r="V239" s="36"/>
      <c r="W239" s="36"/>
      <c r="X239" s="36"/>
      <c r="Y239" s="36"/>
      <c r="Z239" s="36"/>
      <c r="AA239" s="36"/>
      <c r="AB239" s="36"/>
      <c r="AC239" s="36"/>
      <c r="AD239" s="36"/>
      <c r="AE239" s="36"/>
      <c r="AR239" s="199" t="s">
        <v>323</v>
      </c>
      <c r="AT239" s="199" t="s">
        <v>222</v>
      </c>
      <c r="AU239" s="199" t="s">
        <v>84</v>
      </c>
      <c r="AY239" s="19" t="s">
        <v>147</v>
      </c>
      <c r="BE239" s="200">
        <f>IF(N239="základní",J239,0)</f>
        <v>0</v>
      </c>
      <c r="BF239" s="200">
        <f>IF(N239="snížená",J239,0)</f>
        <v>0</v>
      </c>
      <c r="BG239" s="200">
        <f>IF(N239="zákl. přenesená",J239,0)</f>
        <v>0</v>
      </c>
      <c r="BH239" s="200">
        <f>IF(N239="sníž. přenesená",J239,0)</f>
        <v>0</v>
      </c>
      <c r="BI239" s="200">
        <f>IF(N239="nulová",J239,0)</f>
        <v>0</v>
      </c>
      <c r="BJ239" s="19" t="s">
        <v>81</v>
      </c>
      <c r="BK239" s="200">
        <f>ROUND(I239*H239,1)</f>
        <v>0</v>
      </c>
      <c r="BL239" s="19" t="s">
        <v>189</v>
      </c>
      <c r="BM239" s="199" t="s">
        <v>324</v>
      </c>
    </row>
    <row r="240" spans="1:65" s="2" customFormat="1" ht="14.4" customHeight="1">
      <c r="A240" s="36"/>
      <c r="B240" s="37"/>
      <c r="C240" s="188" t="s">
        <v>325</v>
      </c>
      <c r="D240" s="188" t="s">
        <v>151</v>
      </c>
      <c r="E240" s="189" t="s">
        <v>326</v>
      </c>
      <c r="F240" s="190" t="s">
        <v>327</v>
      </c>
      <c r="G240" s="191" t="s">
        <v>310</v>
      </c>
      <c r="H240" s="192">
        <v>13.989000000000001</v>
      </c>
      <c r="I240" s="193"/>
      <c r="J240" s="194">
        <f>ROUND(I240*H240,1)</f>
        <v>0</v>
      </c>
      <c r="K240" s="190" t="s">
        <v>155</v>
      </c>
      <c r="L240" s="41"/>
      <c r="M240" s="195" t="s">
        <v>19</v>
      </c>
      <c r="N240" s="196" t="s">
        <v>44</v>
      </c>
      <c r="O240" s="66"/>
      <c r="P240" s="197">
        <f>O240*H240</f>
        <v>0</v>
      </c>
      <c r="Q240" s="197">
        <v>4.0000000000000002E-4</v>
      </c>
      <c r="R240" s="197">
        <f>Q240*H240</f>
        <v>5.5956000000000009E-3</v>
      </c>
      <c r="S240" s="197">
        <v>0</v>
      </c>
      <c r="T240" s="197">
        <f>S240*H240</f>
        <v>0</v>
      </c>
      <c r="U240" s="198" t="s">
        <v>19</v>
      </c>
      <c r="V240" s="36"/>
      <c r="W240" s="36"/>
      <c r="X240" s="36"/>
      <c r="Y240" s="36"/>
      <c r="Z240" s="36"/>
      <c r="AA240" s="36"/>
      <c r="AB240" s="36"/>
      <c r="AC240" s="36"/>
      <c r="AD240" s="36"/>
      <c r="AE240" s="36"/>
      <c r="AR240" s="199" t="s">
        <v>189</v>
      </c>
      <c r="AT240" s="199" t="s">
        <v>151</v>
      </c>
      <c r="AU240" s="199" t="s">
        <v>84</v>
      </c>
      <c r="AY240" s="19" t="s">
        <v>147</v>
      </c>
      <c r="BE240" s="200">
        <f>IF(N240="základní",J240,0)</f>
        <v>0</v>
      </c>
      <c r="BF240" s="200">
        <f>IF(N240="snížená",J240,0)</f>
        <v>0</v>
      </c>
      <c r="BG240" s="200">
        <f>IF(N240="zákl. přenesená",J240,0)</f>
        <v>0</v>
      </c>
      <c r="BH240" s="200">
        <f>IF(N240="sníž. přenesená",J240,0)</f>
        <v>0</v>
      </c>
      <c r="BI240" s="200">
        <f>IF(N240="nulová",J240,0)</f>
        <v>0</v>
      </c>
      <c r="BJ240" s="19" t="s">
        <v>81</v>
      </c>
      <c r="BK240" s="200">
        <f>ROUND(I240*H240,1)</f>
        <v>0</v>
      </c>
      <c r="BL240" s="19" t="s">
        <v>189</v>
      </c>
      <c r="BM240" s="199" t="s">
        <v>328</v>
      </c>
    </row>
    <row r="241" spans="1:65" s="2" customFormat="1" ht="38.4">
      <c r="A241" s="36"/>
      <c r="B241" s="37"/>
      <c r="C241" s="38"/>
      <c r="D241" s="201" t="s">
        <v>158</v>
      </c>
      <c r="E241" s="38"/>
      <c r="F241" s="202" t="s">
        <v>318</v>
      </c>
      <c r="G241" s="38"/>
      <c r="H241" s="38"/>
      <c r="I241" s="110"/>
      <c r="J241" s="38"/>
      <c r="K241" s="38"/>
      <c r="L241" s="41"/>
      <c r="M241" s="203"/>
      <c r="N241" s="204"/>
      <c r="O241" s="66"/>
      <c r="P241" s="66"/>
      <c r="Q241" s="66"/>
      <c r="R241" s="66"/>
      <c r="S241" s="66"/>
      <c r="T241" s="66"/>
      <c r="U241" s="67"/>
      <c r="V241" s="36"/>
      <c r="W241" s="36"/>
      <c r="X241" s="36"/>
      <c r="Y241" s="36"/>
      <c r="Z241" s="36"/>
      <c r="AA241" s="36"/>
      <c r="AB241" s="36"/>
      <c r="AC241" s="36"/>
      <c r="AD241" s="36"/>
      <c r="AE241" s="36"/>
      <c r="AT241" s="19" t="s">
        <v>158</v>
      </c>
      <c r="AU241" s="19" t="s">
        <v>84</v>
      </c>
    </row>
    <row r="242" spans="1:65" s="13" customFormat="1" ht="10.199999999999999">
      <c r="B242" s="205"/>
      <c r="C242" s="206"/>
      <c r="D242" s="201" t="s">
        <v>160</v>
      </c>
      <c r="E242" s="207" t="s">
        <v>19</v>
      </c>
      <c r="F242" s="208" t="s">
        <v>329</v>
      </c>
      <c r="G242" s="206"/>
      <c r="H242" s="209">
        <v>3.423</v>
      </c>
      <c r="I242" s="210"/>
      <c r="J242" s="206"/>
      <c r="K242" s="206"/>
      <c r="L242" s="211"/>
      <c r="M242" s="212"/>
      <c r="N242" s="213"/>
      <c r="O242" s="213"/>
      <c r="P242" s="213"/>
      <c r="Q242" s="213"/>
      <c r="R242" s="213"/>
      <c r="S242" s="213"/>
      <c r="T242" s="213"/>
      <c r="U242" s="214"/>
      <c r="AT242" s="215" t="s">
        <v>160</v>
      </c>
      <c r="AU242" s="215" t="s">
        <v>84</v>
      </c>
      <c r="AV242" s="13" t="s">
        <v>81</v>
      </c>
      <c r="AW242" s="13" t="s">
        <v>33</v>
      </c>
      <c r="AX242" s="13" t="s">
        <v>72</v>
      </c>
      <c r="AY242" s="215" t="s">
        <v>147</v>
      </c>
    </row>
    <row r="243" spans="1:65" s="13" customFormat="1" ht="10.199999999999999">
      <c r="B243" s="205"/>
      <c r="C243" s="206"/>
      <c r="D243" s="201" t="s">
        <v>160</v>
      </c>
      <c r="E243" s="207" t="s">
        <v>19</v>
      </c>
      <c r="F243" s="208" t="s">
        <v>330</v>
      </c>
      <c r="G243" s="206"/>
      <c r="H243" s="209">
        <v>2.9980000000000002</v>
      </c>
      <c r="I243" s="210"/>
      <c r="J243" s="206"/>
      <c r="K243" s="206"/>
      <c r="L243" s="211"/>
      <c r="M243" s="212"/>
      <c r="N243" s="213"/>
      <c r="O243" s="213"/>
      <c r="P243" s="213"/>
      <c r="Q243" s="213"/>
      <c r="R243" s="213"/>
      <c r="S243" s="213"/>
      <c r="T243" s="213"/>
      <c r="U243" s="214"/>
      <c r="AT243" s="215" t="s">
        <v>160</v>
      </c>
      <c r="AU243" s="215" t="s">
        <v>84</v>
      </c>
      <c r="AV243" s="13" t="s">
        <v>81</v>
      </c>
      <c r="AW243" s="13" t="s">
        <v>33</v>
      </c>
      <c r="AX243" s="13" t="s">
        <v>72</v>
      </c>
      <c r="AY243" s="215" t="s">
        <v>147</v>
      </c>
    </row>
    <row r="244" spans="1:65" s="13" customFormat="1" ht="10.199999999999999">
      <c r="B244" s="205"/>
      <c r="C244" s="206"/>
      <c r="D244" s="201" t="s">
        <v>160</v>
      </c>
      <c r="E244" s="207" t="s">
        <v>19</v>
      </c>
      <c r="F244" s="208" t="s">
        <v>331</v>
      </c>
      <c r="G244" s="206"/>
      <c r="H244" s="209">
        <v>2.585</v>
      </c>
      <c r="I244" s="210"/>
      <c r="J244" s="206"/>
      <c r="K244" s="206"/>
      <c r="L244" s="211"/>
      <c r="M244" s="212"/>
      <c r="N244" s="213"/>
      <c r="O244" s="213"/>
      <c r="P244" s="213"/>
      <c r="Q244" s="213"/>
      <c r="R244" s="213"/>
      <c r="S244" s="213"/>
      <c r="T244" s="213"/>
      <c r="U244" s="214"/>
      <c r="AT244" s="215" t="s">
        <v>160</v>
      </c>
      <c r="AU244" s="215" t="s">
        <v>84</v>
      </c>
      <c r="AV244" s="13" t="s">
        <v>81</v>
      </c>
      <c r="AW244" s="13" t="s">
        <v>33</v>
      </c>
      <c r="AX244" s="13" t="s">
        <v>72</v>
      </c>
      <c r="AY244" s="215" t="s">
        <v>147</v>
      </c>
    </row>
    <row r="245" spans="1:65" s="13" customFormat="1" ht="10.199999999999999">
      <c r="B245" s="205"/>
      <c r="C245" s="206"/>
      <c r="D245" s="201" t="s">
        <v>160</v>
      </c>
      <c r="E245" s="207" t="s">
        <v>19</v>
      </c>
      <c r="F245" s="208" t="s">
        <v>332</v>
      </c>
      <c r="G245" s="206"/>
      <c r="H245" s="209">
        <v>4.9829999999999997</v>
      </c>
      <c r="I245" s="210"/>
      <c r="J245" s="206"/>
      <c r="K245" s="206"/>
      <c r="L245" s="211"/>
      <c r="M245" s="212"/>
      <c r="N245" s="213"/>
      <c r="O245" s="213"/>
      <c r="P245" s="213"/>
      <c r="Q245" s="213"/>
      <c r="R245" s="213"/>
      <c r="S245" s="213"/>
      <c r="T245" s="213"/>
      <c r="U245" s="214"/>
      <c r="AT245" s="215" t="s">
        <v>160</v>
      </c>
      <c r="AU245" s="215" t="s">
        <v>84</v>
      </c>
      <c r="AV245" s="13" t="s">
        <v>81</v>
      </c>
      <c r="AW245" s="13" t="s">
        <v>33</v>
      </c>
      <c r="AX245" s="13" t="s">
        <v>72</v>
      </c>
      <c r="AY245" s="215" t="s">
        <v>147</v>
      </c>
    </row>
    <row r="246" spans="1:65" s="15" customFormat="1" ht="10.199999999999999">
      <c r="B246" s="227"/>
      <c r="C246" s="228"/>
      <c r="D246" s="201" t="s">
        <v>160</v>
      </c>
      <c r="E246" s="229" t="s">
        <v>19</v>
      </c>
      <c r="F246" s="230" t="s">
        <v>163</v>
      </c>
      <c r="G246" s="228"/>
      <c r="H246" s="231">
        <v>13.989000000000001</v>
      </c>
      <c r="I246" s="232"/>
      <c r="J246" s="228"/>
      <c r="K246" s="228"/>
      <c r="L246" s="233"/>
      <c r="M246" s="234"/>
      <c r="N246" s="235"/>
      <c r="O246" s="235"/>
      <c r="P246" s="235"/>
      <c r="Q246" s="235"/>
      <c r="R246" s="235"/>
      <c r="S246" s="235"/>
      <c r="T246" s="235"/>
      <c r="U246" s="236"/>
      <c r="AT246" s="237" t="s">
        <v>160</v>
      </c>
      <c r="AU246" s="237" t="s">
        <v>84</v>
      </c>
      <c r="AV246" s="15" t="s">
        <v>156</v>
      </c>
      <c r="AW246" s="15" t="s">
        <v>33</v>
      </c>
      <c r="AX246" s="15" t="s">
        <v>77</v>
      </c>
      <c r="AY246" s="237" t="s">
        <v>147</v>
      </c>
    </row>
    <row r="247" spans="1:65" s="2" customFormat="1" ht="19.8" customHeight="1">
      <c r="A247" s="36"/>
      <c r="B247" s="37"/>
      <c r="C247" s="248" t="s">
        <v>333</v>
      </c>
      <c r="D247" s="248" t="s">
        <v>222</v>
      </c>
      <c r="E247" s="249" t="s">
        <v>334</v>
      </c>
      <c r="F247" s="250" t="s">
        <v>335</v>
      </c>
      <c r="G247" s="251" t="s">
        <v>310</v>
      </c>
      <c r="H247" s="252">
        <v>14</v>
      </c>
      <c r="I247" s="253"/>
      <c r="J247" s="254">
        <f>ROUND(I247*H247,1)</f>
        <v>0</v>
      </c>
      <c r="K247" s="250" t="s">
        <v>19</v>
      </c>
      <c r="L247" s="255"/>
      <c r="M247" s="256" t="s">
        <v>19</v>
      </c>
      <c r="N247" s="257" t="s">
        <v>44</v>
      </c>
      <c r="O247" s="66"/>
      <c r="P247" s="197">
        <f>O247*H247</f>
        <v>0</v>
      </c>
      <c r="Q247" s="197">
        <v>2.5000000000000001E-2</v>
      </c>
      <c r="R247" s="197">
        <f>Q247*H247</f>
        <v>0.35000000000000003</v>
      </c>
      <c r="S247" s="197">
        <v>0</v>
      </c>
      <c r="T247" s="197">
        <f>S247*H247</f>
        <v>0</v>
      </c>
      <c r="U247" s="198" t="s">
        <v>19</v>
      </c>
      <c r="V247" s="36"/>
      <c r="W247" s="36"/>
      <c r="X247" s="36"/>
      <c r="Y247" s="36"/>
      <c r="Z247" s="36"/>
      <c r="AA247" s="36"/>
      <c r="AB247" s="36"/>
      <c r="AC247" s="36"/>
      <c r="AD247" s="36"/>
      <c r="AE247" s="36"/>
      <c r="AR247" s="199" t="s">
        <v>323</v>
      </c>
      <c r="AT247" s="199" t="s">
        <v>222</v>
      </c>
      <c r="AU247" s="199" t="s">
        <v>84</v>
      </c>
      <c r="AY247" s="19" t="s">
        <v>147</v>
      </c>
      <c r="BE247" s="200">
        <f>IF(N247="základní",J247,0)</f>
        <v>0</v>
      </c>
      <c r="BF247" s="200">
        <f>IF(N247="snížená",J247,0)</f>
        <v>0</v>
      </c>
      <c r="BG247" s="200">
        <f>IF(N247="zákl. přenesená",J247,0)</f>
        <v>0</v>
      </c>
      <c r="BH247" s="200">
        <f>IF(N247="sníž. přenesená",J247,0)</f>
        <v>0</v>
      </c>
      <c r="BI247" s="200">
        <f>IF(N247="nulová",J247,0)</f>
        <v>0</v>
      </c>
      <c r="BJ247" s="19" t="s">
        <v>81</v>
      </c>
      <c r="BK247" s="200">
        <f>ROUND(I247*H247,1)</f>
        <v>0</v>
      </c>
      <c r="BL247" s="19" t="s">
        <v>189</v>
      </c>
      <c r="BM247" s="199" t="s">
        <v>336</v>
      </c>
    </row>
    <row r="248" spans="1:65" s="2" customFormat="1" ht="14.4" customHeight="1">
      <c r="A248" s="36"/>
      <c r="B248" s="37"/>
      <c r="C248" s="188" t="s">
        <v>337</v>
      </c>
      <c r="D248" s="188" t="s">
        <v>151</v>
      </c>
      <c r="E248" s="189" t="s">
        <v>338</v>
      </c>
      <c r="F248" s="190" t="s">
        <v>339</v>
      </c>
      <c r="G248" s="191" t="s">
        <v>310</v>
      </c>
      <c r="H248" s="192">
        <v>1.518</v>
      </c>
      <c r="I248" s="193"/>
      <c r="J248" s="194">
        <f>ROUND(I248*H248,1)</f>
        <v>0</v>
      </c>
      <c r="K248" s="190" t="s">
        <v>155</v>
      </c>
      <c r="L248" s="41"/>
      <c r="M248" s="195" t="s">
        <v>19</v>
      </c>
      <c r="N248" s="196" t="s">
        <v>44</v>
      </c>
      <c r="O248" s="66"/>
      <c r="P248" s="197">
        <f>O248*H248</f>
        <v>0</v>
      </c>
      <c r="Q248" s="197">
        <v>1.7000000000000001E-4</v>
      </c>
      <c r="R248" s="197">
        <f>Q248*H248</f>
        <v>2.5806000000000001E-4</v>
      </c>
      <c r="S248" s="197">
        <v>0</v>
      </c>
      <c r="T248" s="197">
        <f>S248*H248</f>
        <v>0</v>
      </c>
      <c r="U248" s="198" t="s">
        <v>19</v>
      </c>
      <c r="V248" s="36"/>
      <c r="W248" s="36"/>
      <c r="X248" s="36"/>
      <c r="Y248" s="36"/>
      <c r="Z248" s="36"/>
      <c r="AA248" s="36"/>
      <c r="AB248" s="36"/>
      <c r="AC248" s="36"/>
      <c r="AD248" s="36"/>
      <c r="AE248" s="36"/>
      <c r="AR248" s="199" t="s">
        <v>189</v>
      </c>
      <c r="AT248" s="199" t="s">
        <v>151</v>
      </c>
      <c r="AU248" s="199" t="s">
        <v>84</v>
      </c>
      <c r="AY248" s="19" t="s">
        <v>147</v>
      </c>
      <c r="BE248" s="200">
        <f>IF(N248="základní",J248,0)</f>
        <v>0</v>
      </c>
      <c r="BF248" s="200">
        <f>IF(N248="snížená",J248,0)</f>
        <v>0</v>
      </c>
      <c r="BG248" s="200">
        <f>IF(N248="zákl. přenesená",J248,0)</f>
        <v>0</v>
      </c>
      <c r="BH248" s="200">
        <f>IF(N248="sníž. přenesená",J248,0)</f>
        <v>0</v>
      </c>
      <c r="BI248" s="200">
        <f>IF(N248="nulová",J248,0)</f>
        <v>0</v>
      </c>
      <c r="BJ248" s="19" t="s">
        <v>81</v>
      </c>
      <c r="BK248" s="200">
        <f>ROUND(I248*H248,1)</f>
        <v>0</v>
      </c>
      <c r="BL248" s="19" t="s">
        <v>189</v>
      </c>
      <c r="BM248" s="199" t="s">
        <v>340</v>
      </c>
    </row>
    <row r="249" spans="1:65" s="2" customFormat="1" ht="124.8">
      <c r="A249" s="36"/>
      <c r="B249" s="37"/>
      <c r="C249" s="38"/>
      <c r="D249" s="201" t="s">
        <v>158</v>
      </c>
      <c r="E249" s="38"/>
      <c r="F249" s="202" t="s">
        <v>341</v>
      </c>
      <c r="G249" s="38"/>
      <c r="H249" s="38"/>
      <c r="I249" s="110"/>
      <c r="J249" s="38"/>
      <c r="K249" s="38"/>
      <c r="L249" s="41"/>
      <c r="M249" s="203"/>
      <c r="N249" s="204"/>
      <c r="O249" s="66"/>
      <c r="P249" s="66"/>
      <c r="Q249" s="66"/>
      <c r="R249" s="66"/>
      <c r="S249" s="66"/>
      <c r="T249" s="66"/>
      <c r="U249" s="67"/>
      <c r="V249" s="36"/>
      <c r="W249" s="36"/>
      <c r="X249" s="36"/>
      <c r="Y249" s="36"/>
      <c r="Z249" s="36"/>
      <c r="AA249" s="36"/>
      <c r="AB249" s="36"/>
      <c r="AC249" s="36"/>
      <c r="AD249" s="36"/>
      <c r="AE249" s="36"/>
      <c r="AT249" s="19" t="s">
        <v>158</v>
      </c>
      <c r="AU249" s="19" t="s">
        <v>84</v>
      </c>
    </row>
    <row r="250" spans="1:65" s="13" customFormat="1" ht="10.199999999999999">
      <c r="B250" s="205"/>
      <c r="C250" s="206"/>
      <c r="D250" s="201" t="s">
        <v>160</v>
      </c>
      <c r="E250" s="207" t="s">
        <v>19</v>
      </c>
      <c r="F250" s="208" t="s">
        <v>342</v>
      </c>
      <c r="G250" s="206"/>
      <c r="H250" s="209">
        <v>1.518</v>
      </c>
      <c r="I250" s="210"/>
      <c r="J250" s="206"/>
      <c r="K250" s="206"/>
      <c r="L250" s="211"/>
      <c r="M250" s="212"/>
      <c r="N250" s="213"/>
      <c r="O250" s="213"/>
      <c r="P250" s="213"/>
      <c r="Q250" s="213"/>
      <c r="R250" s="213"/>
      <c r="S250" s="213"/>
      <c r="T250" s="213"/>
      <c r="U250" s="214"/>
      <c r="AT250" s="215" t="s">
        <v>160</v>
      </c>
      <c r="AU250" s="215" t="s">
        <v>84</v>
      </c>
      <c r="AV250" s="13" t="s">
        <v>81</v>
      </c>
      <c r="AW250" s="13" t="s">
        <v>33</v>
      </c>
      <c r="AX250" s="13" t="s">
        <v>77</v>
      </c>
      <c r="AY250" s="215" t="s">
        <v>147</v>
      </c>
    </row>
    <row r="251" spans="1:65" s="2" customFormat="1" ht="14.4" customHeight="1">
      <c r="A251" s="36"/>
      <c r="B251" s="37"/>
      <c r="C251" s="248" t="s">
        <v>343</v>
      </c>
      <c r="D251" s="248" t="s">
        <v>222</v>
      </c>
      <c r="E251" s="249" t="s">
        <v>344</v>
      </c>
      <c r="F251" s="250" t="s">
        <v>345</v>
      </c>
      <c r="G251" s="251" t="s">
        <v>310</v>
      </c>
      <c r="H251" s="252">
        <v>1.6</v>
      </c>
      <c r="I251" s="253"/>
      <c r="J251" s="254">
        <f>ROUND(I251*H251,1)</f>
        <v>0</v>
      </c>
      <c r="K251" s="250" t="s">
        <v>19</v>
      </c>
      <c r="L251" s="255"/>
      <c r="M251" s="256" t="s">
        <v>19</v>
      </c>
      <c r="N251" s="257" t="s">
        <v>44</v>
      </c>
      <c r="O251" s="66"/>
      <c r="P251" s="197">
        <f>O251*H251</f>
        <v>0</v>
      </c>
      <c r="Q251" s="197">
        <v>3.0000000000000001E-3</v>
      </c>
      <c r="R251" s="197">
        <f>Q251*H251</f>
        <v>4.8000000000000004E-3</v>
      </c>
      <c r="S251" s="197">
        <v>0</v>
      </c>
      <c r="T251" s="197">
        <f>S251*H251</f>
        <v>0</v>
      </c>
      <c r="U251" s="198" t="s">
        <v>19</v>
      </c>
      <c r="V251" s="36"/>
      <c r="W251" s="36"/>
      <c r="X251" s="36"/>
      <c r="Y251" s="36"/>
      <c r="Z251" s="36"/>
      <c r="AA251" s="36"/>
      <c r="AB251" s="36"/>
      <c r="AC251" s="36"/>
      <c r="AD251" s="36"/>
      <c r="AE251" s="36"/>
      <c r="AR251" s="199" t="s">
        <v>323</v>
      </c>
      <c r="AT251" s="199" t="s">
        <v>222</v>
      </c>
      <c r="AU251" s="199" t="s">
        <v>84</v>
      </c>
      <c r="AY251" s="19" t="s">
        <v>147</v>
      </c>
      <c r="BE251" s="200">
        <f>IF(N251="základní",J251,0)</f>
        <v>0</v>
      </c>
      <c r="BF251" s="200">
        <f>IF(N251="snížená",J251,0)</f>
        <v>0</v>
      </c>
      <c r="BG251" s="200">
        <f>IF(N251="zákl. přenesená",J251,0)</f>
        <v>0</v>
      </c>
      <c r="BH251" s="200">
        <f>IF(N251="sníž. přenesená",J251,0)</f>
        <v>0</v>
      </c>
      <c r="BI251" s="200">
        <f>IF(N251="nulová",J251,0)</f>
        <v>0</v>
      </c>
      <c r="BJ251" s="19" t="s">
        <v>81</v>
      </c>
      <c r="BK251" s="200">
        <f>ROUND(I251*H251,1)</f>
        <v>0</v>
      </c>
      <c r="BL251" s="19" t="s">
        <v>189</v>
      </c>
      <c r="BM251" s="199" t="s">
        <v>346</v>
      </c>
    </row>
    <row r="252" spans="1:65" s="2" customFormat="1" ht="14.4" customHeight="1">
      <c r="A252" s="36"/>
      <c r="B252" s="37"/>
      <c r="C252" s="188" t="s">
        <v>347</v>
      </c>
      <c r="D252" s="188" t="s">
        <v>151</v>
      </c>
      <c r="E252" s="189" t="s">
        <v>348</v>
      </c>
      <c r="F252" s="190" t="s">
        <v>349</v>
      </c>
      <c r="G252" s="191" t="s">
        <v>350</v>
      </c>
      <c r="H252" s="192">
        <v>34</v>
      </c>
      <c r="I252" s="193"/>
      <c r="J252" s="194">
        <f>ROUND(I252*H252,1)</f>
        <v>0</v>
      </c>
      <c r="K252" s="190" t="s">
        <v>19</v>
      </c>
      <c r="L252" s="41"/>
      <c r="M252" s="195" t="s">
        <v>19</v>
      </c>
      <c r="N252" s="196" t="s">
        <v>44</v>
      </c>
      <c r="O252" s="66"/>
      <c r="P252" s="197">
        <f>O252*H252</f>
        <v>0</v>
      </c>
      <c r="Q252" s="197">
        <v>0</v>
      </c>
      <c r="R252" s="197">
        <f>Q252*H252</f>
        <v>0</v>
      </c>
      <c r="S252" s="197">
        <v>0</v>
      </c>
      <c r="T252" s="197">
        <f>S252*H252</f>
        <v>0</v>
      </c>
      <c r="U252" s="198" t="s">
        <v>19</v>
      </c>
      <c r="V252" s="36"/>
      <c r="W252" s="36"/>
      <c r="X252" s="36"/>
      <c r="Y252" s="36"/>
      <c r="Z252" s="36"/>
      <c r="AA252" s="36"/>
      <c r="AB252" s="36"/>
      <c r="AC252" s="36"/>
      <c r="AD252" s="36"/>
      <c r="AE252" s="36"/>
      <c r="AR252" s="199" t="s">
        <v>189</v>
      </c>
      <c r="AT252" s="199" t="s">
        <v>151</v>
      </c>
      <c r="AU252" s="199" t="s">
        <v>84</v>
      </c>
      <c r="AY252" s="19" t="s">
        <v>147</v>
      </c>
      <c r="BE252" s="200">
        <f>IF(N252="základní",J252,0)</f>
        <v>0</v>
      </c>
      <c r="BF252" s="200">
        <f>IF(N252="snížená",J252,0)</f>
        <v>0</v>
      </c>
      <c r="BG252" s="200">
        <f>IF(N252="zákl. přenesená",J252,0)</f>
        <v>0</v>
      </c>
      <c r="BH252" s="200">
        <f>IF(N252="sníž. přenesená",J252,0)</f>
        <v>0</v>
      </c>
      <c r="BI252" s="200">
        <f>IF(N252="nulová",J252,0)</f>
        <v>0</v>
      </c>
      <c r="BJ252" s="19" t="s">
        <v>81</v>
      </c>
      <c r="BK252" s="200">
        <f>ROUND(I252*H252,1)</f>
        <v>0</v>
      </c>
      <c r="BL252" s="19" t="s">
        <v>189</v>
      </c>
      <c r="BM252" s="199" t="s">
        <v>351</v>
      </c>
    </row>
    <row r="253" spans="1:65" s="2" customFormat="1" ht="86.4">
      <c r="A253" s="36"/>
      <c r="B253" s="37"/>
      <c r="C253" s="38"/>
      <c r="D253" s="201" t="s">
        <v>158</v>
      </c>
      <c r="E253" s="38"/>
      <c r="F253" s="202" t="s">
        <v>352</v>
      </c>
      <c r="G253" s="38"/>
      <c r="H253" s="38"/>
      <c r="I253" s="110"/>
      <c r="J253" s="38"/>
      <c r="K253" s="38"/>
      <c r="L253" s="41"/>
      <c r="M253" s="203"/>
      <c r="N253" s="204"/>
      <c r="O253" s="66"/>
      <c r="P253" s="66"/>
      <c r="Q253" s="66"/>
      <c r="R253" s="66"/>
      <c r="S253" s="66"/>
      <c r="T253" s="66"/>
      <c r="U253" s="67"/>
      <c r="V253" s="36"/>
      <c r="W253" s="36"/>
      <c r="X253" s="36"/>
      <c r="Y253" s="36"/>
      <c r="Z253" s="36"/>
      <c r="AA253" s="36"/>
      <c r="AB253" s="36"/>
      <c r="AC253" s="36"/>
      <c r="AD253" s="36"/>
      <c r="AE253" s="36"/>
      <c r="AT253" s="19" t="s">
        <v>158</v>
      </c>
      <c r="AU253" s="19" t="s">
        <v>84</v>
      </c>
    </row>
    <row r="254" spans="1:65" s="2" customFormat="1" ht="19.8" customHeight="1">
      <c r="A254" s="36"/>
      <c r="B254" s="37"/>
      <c r="C254" s="188" t="s">
        <v>353</v>
      </c>
      <c r="D254" s="188" t="s">
        <v>151</v>
      </c>
      <c r="E254" s="189" t="s">
        <v>354</v>
      </c>
      <c r="F254" s="190" t="s">
        <v>355</v>
      </c>
      <c r="G254" s="191" t="s">
        <v>350</v>
      </c>
      <c r="H254" s="192">
        <v>34</v>
      </c>
      <c r="I254" s="193"/>
      <c r="J254" s="194">
        <f>ROUND(I254*H254,1)</f>
        <v>0</v>
      </c>
      <c r="K254" s="190" t="s">
        <v>155</v>
      </c>
      <c r="L254" s="41"/>
      <c r="M254" s="195" t="s">
        <v>19</v>
      </c>
      <c r="N254" s="196" t="s">
        <v>44</v>
      </c>
      <c r="O254" s="66"/>
      <c r="P254" s="197">
        <f>O254*H254</f>
        <v>0</v>
      </c>
      <c r="Q254" s="197">
        <v>1E-4</v>
      </c>
      <c r="R254" s="197">
        <f>Q254*H254</f>
        <v>3.4000000000000002E-3</v>
      </c>
      <c r="S254" s="197">
        <v>0</v>
      </c>
      <c r="T254" s="197">
        <f>S254*H254</f>
        <v>0</v>
      </c>
      <c r="U254" s="198" t="s">
        <v>19</v>
      </c>
      <c r="V254" s="36"/>
      <c r="W254" s="36"/>
      <c r="X254" s="36"/>
      <c r="Y254" s="36"/>
      <c r="Z254" s="36"/>
      <c r="AA254" s="36"/>
      <c r="AB254" s="36"/>
      <c r="AC254" s="36"/>
      <c r="AD254" s="36"/>
      <c r="AE254" s="36"/>
      <c r="AR254" s="199" t="s">
        <v>189</v>
      </c>
      <c r="AT254" s="199" t="s">
        <v>151</v>
      </c>
      <c r="AU254" s="199" t="s">
        <v>84</v>
      </c>
      <c r="AY254" s="19" t="s">
        <v>147</v>
      </c>
      <c r="BE254" s="200">
        <f>IF(N254="základní",J254,0)</f>
        <v>0</v>
      </c>
      <c r="BF254" s="200">
        <f>IF(N254="snížená",J254,0)</f>
        <v>0</v>
      </c>
      <c r="BG254" s="200">
        <f>IF(N254="zákl. přenesená",J254,0)</f>
        <v>0</v>
      </c>
      <c r="BH254" s="200">
        <f>IF(N254="sníž. přenesená",J254,0)</f>
        <v>0</v>
      </c>
      <c r="BI254" s="200">
        <f>IF(N254="nulová",J254,0)</f>
        <v>0</v>
      </c>
      <c r="BJ254" s="19" t="s">
        <v>81</v>
      </c>
      <c r="BK254" s="200">
        <f>ROUND(I254*H254,1)</f>
        <v>0</v>
      </c>
      <c r="BL254" s="19" t="s">
        <v>189</v>
      </c>
      <c r="BM254" s="199" t="s">
        <v>356</v>
      </c>
    </row>
    <row r="255" spans="1:65" s="2" customFormat="1" ht="86.4">
      <c r="A255" s="36"/>
      <c r="B255" s="37"/>
      <c r="C255" s="38"/>
      <c r="D255" s="201" t="s">
        <v>158</v>
      </c>
      <c r="E255" s="38"/>
      <c r="F255" s="202" t="s">
        <v>352</v>
      </c>
      <c r="G255" s="38"/>
      <c r="H255" s="38"/>
      <c r="I255" s="110"/>
      <c r="J255" s="38"/>
      <c r="K255" s="38"/>
      <c r="L255" s="41"/>
      <c r="M255" s="203"/>
      <c r="N255" s="204"/>
      <c r="O255" s="66"/>
      <c r="P255" s="66"/>
      <c r="Q255" s="66"/>
      <c r="R255" s="66"/>
      <c r="S255" s="66"/>
      <c r="T255" s="66"/>
      <c r="U255" s="67"/>
      <c r="V255" s="36"/>
      <c r="W255" s="36"/>
      <c r="X255" s="36"/>
      <c r="Y255" s="36"/>
      <c r="Z255" s="36"/>
      <c r="AA255" s="36"/>
      <c r="AB255" s="36"/>
      <c r="AC255" s="36"/>
      <c r="AD255" s="36"/>
      <c r="AE255" s="36"/>
      <c r="AT255" s="19" t="s">
        <v>158</v>
      </c>
      <c r="AU255" s="19" t="s">
        <v>84</v>
      </c>
    </row>
    <row r="256" spans="1:65" s="12" customFormat="1" ht="20.85" customHeight="1">
      <c r="B256" s="172"/>
      <c r="C256" s="173"/>
      <c r="D256" s="174" t="s">
        <v>71</v>
      </c>
      <c r="E256" s="186" t="s">
        <v>357</v>
      </c>
      <c r="F256" s="186" t="s">
        <v>358</v>
      </c>
      <c r="G256" s="173"/>
      <c r="H256" s="173"/>
      <c r="I256" s="176"/>
      <c r="J256" s="187">
        <f>BK256</f>
        <v>0</v>
      </c>
      <c r="K256" s="173"/>
      <c r="L256" s="178"/>
      <c r="M256" s="179"/>
      <c r="N256" s="180"/>
      <c r="O256" s="180"/>
      <c r="P256" s="181">
        <f>SUM(P257:P271)</f>
        <v>0</v>
      </c>
      <c r="Q256" s="180"/>
      <c r="R256" s="181">
        <f>SUM(R257:R271)</f>
        <v>0.74862721999999993</v>
      </c>
      <c r="S256" s="180"/>
      <c r="T256" s="181">
        <f>SUM(T257:T271)</f>
        <v>0</v>
      </c>
      <c r="U256" s="182"/>
      <c r="AR256" s="183" t="s">
        <v>77</v>
      </c>
      <c r="AT256" s="184" t="s">
        <v>71</v>
      </c>
      <c r="AU256" s="184" t="s">
        <v>81</v>
      </c>
      <c r="AY256" s="183" t="s">
        <v>147</v>
      </c>
      <c r="BK256" s="185">
        <f>SUM(BK257:BK271)</f>
        <v>0</v>
      </c>
    </row>
    <row r="257" spans="1:65" s="2" customFormat="1" ht="19.8" customHeight="1">
      <c r="A257" s="36"/>
      <c r="B257" s="37"/>
      <c r="C257" s="188" t="s">
        <v>359</v>
      </c>
      <c r="D257" s="188" t="s">
        <v>151</v>
      </c>
      <c r="E257" s="189" t="s">
        <v>360</v>
      </c>
      <c r="F257" s="190" t="s">
        <v>361</v>
      </c>
      <c r="G257" s="191" t="s">
        <v>213</v>
      </c>
      <c r="H257" s="192">
        <v>8</v>
      </c>
      <c r="I257" s="193"/>
      <c r="J257" s="194">
        <f>ROUND(I257*H257,1)</f>
        <v>0</v>
      </c>
      <c r="K257" s="190" t="s">
        <v>155</v>
      </c>
      <c r="L257" s="41"/>
      <c r="M257" s="195" t="s">
        <v>19</v>
      </c>
      <c r="N257" s="196" t="s">
        <v>44</v>
      </c>
      <c r="O257" s="66"/>
      <c r="P257" s="197">
        <f>O257*H257</f>
        <v>0</v>
      </c>
      <c r="Q257" s="197">
        <v>6.6879999999999995E-2</v>
      </c>
      <c r="R257" s="197">
        <f>Q257*H257</f>
        <v>0.53503999999999996</v>
      </c>
      <c r="S257" s="197">
        <v>0</v>
      </c>
      <c r="T257" s="197">
        <f>S257*H257</f>
        <v>0</v>
      </c>
      <c r="U257" s="198" t="s">
        <v>19</v>
      </c>
      <c r="V257" s="36"/>
      <c r="W257" s="36"/>
      <c r="X257" s="36"/>
      <c r="Y257" s="36"/>
      <c r="Z257" s="36"/>
      <c r="AA257" s="36"/>
      <c r="AB257" s="36"/>
      <c r="AC257" s="36"/>
      <c r="AD257" s="36"/>
      <c r="AE257" s="36"/>
      <c r="AR257" s="199" t="s">
        <v>156</v>
      </c>
      <c r="AT257" s="199" t="s">
        <v>151</v>
      </c>
      <c r="AU257" s="199" t="s">
        <v>84</v>
      </c>
      <c r="AY257" s="19" t="s">
        <v>147</v>
      </c>
      <c r="BE257" s="200">
        <f>IF(N257="základní",J257,0)</f>
        <v>0</v>
      </c>
      <c r="BF257" s="200">
        <f>IF(N257="snížená",J257,0)</f>
        <v>0</v>
      </c>
      <c r="BG257" s="200">
        <f>IF(N257="zákl. přenesená",J257,0)</f>
        <v>0</v>
      </c>
      <c r="BH257" s="200">
        <f>IF(N257="sníž. přenesená",J257,0)</f>
        <v>0</v>
      </c>
      <c r="BI257" s="200">
        <f>IF(N257="nulová",J257,0)</f>
        <v>0</v>
      </c>
      <c r="BJ257" s="19" t="s">
        <v>81</v>
      </c>
      <c r="BK257" s="200">
        <f>ROUND(I257*H257,1)</f>
        <v>0</v>
      </c>
      <c r="BL257" s="19" t="s">
        <v>156</v>
      </c>
      <c r="BM257" s="199" t="s">
        <v>362</v>
      </c>
    </row>
    <row r="258" spans="1:65" s="13" customFormat="1" ht="10.199999999999999">
      <c r="B258" s="205"/>
      <c r="C258" s="206"/>
      <c r="D258" s="201" t="s">
        <v>160</v>
      </c>
      <c r="E258" s="207" t="s">
        <v>19</v>
      </c>
      <c r="F258" s="208" t="s">
        <v>363</v>
      </c>
      <c r="G258" s="206"/>
      <c r="H258" s="209">
        <v>9.5760000000000005</v>
      </c>
      <c r="I258" s="210"/>
      <c r="J258" s="206"/>
      <c r="K258" s="206"/>
      <c r="L258" s="211"/>
      <c r="M258" s="212"/>
      <c r="N258" s="213"/>
      <c r="O258" s="213"/>
      <c r="P258" s="213"/>
      <c r="Q258" s="213"/>
      <c r="R258" s="213"/>
      <c r="S258" s="213"/>
      <c r="T258" s="213"/>
      <c r="U258" s="214"/>
      <c r="AT258" s="215" t="s">
        <v>160</v>
      </c>
      <c r="AU258" s="215" t="s">
        <v>84</v>
      </c>
      <c r="AV258" s="13" t="s">
        <v>81</v>
      </c>
      <c r="AW258" s="13" t="s">
        <v>33</v>
      </c>
      <c r="AX258" s="13" t="s">
        <v>72</v>
      </c>
      <c r="AY258" s="215" t="s">
        <v>147</v>
      </c>
    </row>
    <row r="259" spans="1:65" s="13" customFormat="1" ht="10.199999999999999">
      <c r="B259" s="205"/>
      <c r="C259" s="206"/>
      <c r="D259" s="201" t="s">
        <v>160</v>
      </c>
      <c r="E259" s="207" t="s">
        <v>19</v>
      </c>
      <c r="F259" s="208" t="s">
        <v>364</v>
      </c>
      <c r="G259" s="206"/>
      <c r="H259" s="209">
        <v>-1.5760000000000001</v>
      </c>
      <c r="I259" s="210"/>
      <c r="J259" s="206"/>
      <c r="K259" s="206"/>
      <c r="L259" s="211"/>
      <c r="M259" s="212"/>
      <c r="N259" s="213"/>
      <c r="O259" s="213"/>
      <c r="P259" s="213"/>
      <c r="Q259" s="213"/>
      <c r="R259" s="213"/>
      <c r="S259" s="213"/>
      <c r="T259" s="213"/>
      <c r="U259" s="214"/>
      <c r="AT259" s="215" t="s">
        <v>160</v>
      </c>
      <c r="AU259" s="215" t="s">
        <v>84</v>
      </c>
      <c r="AV259" s="13" t="s">
        <v>81</v>
      </c>
      <c r="AW259" s="13" t="s">
        <v>33</v>
      </c>
      <c r="AX259" s="13" t="s">
        <v>72</v>
      </c>
      <c r="AY259" s="215" t="s">
        <v>147</v>
      </c>
    </row>
    <row r="260" spans="1:65" s="15" customFormat="1" ht="10.199999999999999">
      <c r="B260" s="227"/>
      <c r="C260" s="228"/>
      <c r="D260" s="201" t="s">
        <v>160</v>
      </c>
      <c r="E260" s="229" t="s">
        <v>19</v>
      </c>
      <c r="F260" s="230" t="s">
        <v>365</v>
      </c>
      <c r="G260" s="228"/>
      <c r="H260" s="231">
        <v>8</v>
      </c>
      <c r="I260" s="232"/>
      <c r="J260" s="228"/>
      <c r="K260" s="228"/>
      <c r="L260" s="233"/>
      <c r="M260" s="234"/>
      <c r="N260" s="235"/>
      <c r="O260" s="235"/>
      <c r="P260" s="235"/>
      <c r="Q260" s="235"/>
      <c r="R260" s="235"/>
      <c r="S260" s="235"/>
      <c r="T260" s="235"/>
      <c r="U260" s="236"/>
      <c r="AT260" s="237" t="s">
        <v>160</v>
      </c>
      <c r="AU260" s="237" t="s">
        <v>84</v>
      </c>
      <c r="AV260" s="15" t="s">
        <v>156</v>
      </c>
      <c r="AW260" s="15" t="s">
        <v>33</v>
      </c>
      <c r="AX260" s="15" t="s">
        <v>77</v>
      </c>
      <c r="AY260" s="237" t="s">
        <v>147</v>
      </c>
    </row>
    <row r="261" spans="1:65" s="2" customFormat="1" ht="19.8" customHeight="1">
      <c r="A261" s="36"/>
      <c r="B261" s="37"/>
      <c r="C261" s="188" t="s">
        <v>366</v>
      </c>
      <c r="D261" s="188" t="s">
        <v>151</v>
      </c>
      <c r="E261" s="189" t="s">
        <v>367</v>
      </c>
      <c r="F261" s="190" t="s">
        <v>368</v>
      </c>
      <c r="G261" s="191" t="s">
        <v>213</v>
      </c>
      <c r="H261" s="192">
        <v>1.2130000000000001</v>
      </c>
      <c r="I261" s="193"/>
      <c r="J261" s="194">
        <f>ROUND(I261*H261,1)</f>
        <v>0</v>
      </c>
      <c r="K261" s="190" t="s">
        <v>155</v>
      </c>
      <c r="L261" s="41"/>
      <c r="M261" s="195" t="s">
        <v>19</v>
      </c>
      <c r="N261" s="196" t="s">
        <v>44</v>
      </c>
      <c r="O261" s="66"/>
      <c r="P261" s="197">
        <f>O261*H261</f>
        <v>0</v>
      </c>
      <c r="Q261" s="197">
        <v>0.14854000000000001</v>
      </c>
      <c r="R261" s="197">
        <f>Q261*H261</f>
        <v>0.18017902000000002</v>
      </c>
      <c r="S261" s="197">
        <v>0</v>
      </c>
      <c r="T261" s="197">
        <f>S261*H261</f>
        <v>0</v>
      </c>
      <c r="U261" s="198" t="s">
        <v>19</v>
      </c>
      <c r="V261" s="36"/>
      <c r="W261" s="36"/>
      <c r="X261" s="36"/>
      <c r="Y261" s="36"/>
      <c r="Z261" s="36"/>
      <c r="AA261" s="36"/>
      <c r="AB261" s="36"/>
      <c r="AC261" s="36"/>
      <c r="AD261" s="36"/>
      <c r="AE261" s="36"/>
      <c r="AR261" s="199" t="s">
        <v>156</v>
      </c>
      <c r="AT261" s="199" t="s">
        <v>151</v>
      </c>
      <c r="AU261" s="199" t="s">
        <v>84</v>
      </c>
      <c r="AY261" s="19" t="s">
        <v>147</v>
      </c>
      <c r="BE261" s="200">
        <f>IF(N261="základní",J261,0)</f>
        <v>0</v>
      </c>
      <c r="BF261" s="200">
        <f>IF(N261="snížená",J261,0)</f>
        <v>0</v>
      </c>
      <c r="BG261" s="200">
        <f>IF(N261="zákl. přenesená",J261,0)</f>
        <v>0</v>
      </c>
      <c r="BH261" s="200">
        <f>IF(N261="sníž. přenesená",J261,0)</f>
        <v>0</v>
      </c>
      <c r="BI261" s="200">
        <f>IF(N261="nulová",J261,0)</f>
        <v>0</v>
      </c>
      <c r="BJ261" s="19" t="s">
        <v>81</v>
      </c>
      <c r="BK261" s="200">
        <f>ROUND(I261*H261,1)</f>
        <v>0</v>
      </c>
      <c r="BL261" s="19" t="s">
        <v>156</v>
      </c>
      <c r="BM261" s="199" t="s">
        <v>369</v>
      </c>
    </row>
    <row r="262" spans="1:65" s="13" customFormat="1" ht="10.199999999999999">
      <c r="B262" s="205"/>
      <c r="C262" s="206"/>
      <c r="D262" s="201" t="s">
        <v>160</v>
      </c>
      <c r="E262" s="207" t="s">
        <v>19</v>
      </c>
      <c r="F262" s="208" t="s">
        <v>370</v>
      </c>
      <c r="G262" s="206"/>
      <c r="H262" s="209">
        <v>0.70499999999999996</v>
      </c>
      <c r="I262" s="210"/>
      <c r="J262" s="206"/>
      <c r="K262" s="206"/>
      <c r="L262" s="211"/>
      <c r="M262" s="212"/>
      <c r="N262" s="213"/>
      <c r="O262" s="213"/>
      <c r="P262" s="213"/>
      <c r="Q262" s="213"/>
      <c r="R262" s="213"/>
      <c r="S262" s="213"/>
      <c r="T262" s="213"/>
      <c r="U262" s="214"/>
      <c r="AT262" s="215" t="s">
        <v>160</v>
      </c>
      <c r="AU262" s="215" t="s">
        <v>84</v>
      </c>
      <c r="AV262" s="13" t="s">
        <v>81</v>
      </c>
      <c r="AW262" s="13" t="s">
        <v>33</v>
      </c>
      <c r="AX262" s="13" t="s">
        <v>72</v>
      </c>
      <c r="AY262" s="215" t="s">
        <v>147</v>
      </c>
    </row>
    <row r="263" spans="1:65" s="13" customFormat="1" ht="10.199999999999999">
      <c r="B263" s="205"/>
      <c r="C263" s="206"/>
      <c r="D263" s="201" t="s">
        <v>160</v>
      </c>
      <c r="E263" s="207" t="s">
        <v>19</v>
      </c>
      <c r="F263" s="208" t="s">
        <v>371</v>
      </c>
      <c r="G263" s="206"/>
      <c r="H263" s="209">
        <v>0.50800000000000001</v>
      </c>
      <c r="I263" s="210"/>
      <c r="J263" s="206"/>
      <c r="K263" s="206"/>
      <c r="L263" s="211"/>
      <c r="M263" s="212"/>
      <c r="N263" s="213"/>
      <c r="O263" s="213"/>
      <c r="P263" s="213"/>
      <c r="Q263" s="213"/>
      <c r="R263" s="213"/>
      <c r="S263" s="213"/>
      <c r="T263" s="213"/>
      <c r="U263" s="214"/>
      <c r="AT263" s="215" t="s">
        <v>160</v>
      </c>
      <c r="AU263" s="215" t="s">
        <v>84</v>
      </c>
      <c r="AV263" s="13" t="s">
        <v>81</v>
      </c>
      <c r="AW263" s="13" t="s">
        <v>33</v>
      </c>
      <c r="AX263" s="13" t="s">
        <v>72</v>
      </c>
      <c r="AY263" s="215" t="s">
        <v>147</v>
      </c>
    </row>
    <row r="264" spans="1:65" s="15" customFormat="1" ht="10.199999999999999">
      <c r="B264" s="227"/>
      <c r="C264" s="228"/>
      <c r="D264" s="201" t="s">
        <v>160</v>
      </c>
      <c r="E264" s="229" t="s">
        <v>19</v>
      </c>
      <c r="F264" s="230" t="s">
        <v>163</v>
      </c>
      <c r="G264" s="228"/>
      <c r="H264" s="231">
        <v>1.2130000000000001</v>
      </c>
      <c r="I264" s="232"/>
      <c r="J264" s="228"/>
      <c r="K264" s="228"/>
      <c r="L264" s="233"/>
      <c r="M264" s="234"/>
      <c r="N264" s="235"/>
      <c r="O264" s="235"/>
      <c r="P264" s="235"/>
      <c r="Q264" s="235"/>
      <c r="R264" s="235"/>
      <c r="S264" s="235"/>
      <c r="T264" s="235"/>
      <c r="U264" s="236"/>
      <c r="AT264" s="237" t="s">
        <v>160</v>
      </c>
      <c r="AU264" s="237" t="s">
        <v>84</v>
      </c>
      <c r="AV264" s="15" t="s">
        <v>156</v>
      </c>
      <c r="AW264" s="15" t="s">
        <v>33</v>
      </c>
      <c r="AX264" s="15" t="s">
        <v>77</v>
      </c>
      <c r="AY264" s="237" t="s">
        <v>147</v>
      </c>
    </row>
    <row r="265" spans="1:65" s="2" customFormat="1" ht="14.4" customHeight="1">
      <c r="A265" s="36"/>
      <c r="B265" s="37"/>
      <c r="C265" s="188" t="s">
        <v>291</v>
      </c>
      <c r="D265" s="188" t="s">
        <v>151</v>
      </c>
      <c r="E265" s="189" t="s">
        <v>372</v>
      </c>
      <c r="F265" s="190" t="s">
        <v>373</v>
      </c>
      <c r="G265" s="191" t="s">
        <v>310</v>
      </c>
      <c r="H265" s="192">
        <v>8.14</v>
      </c>
      <c r="I265" s="193"/>
      <c r="J265" s="194">
        <f>ROUND(I265*H265,1)</f>
        <v>0</v>
      </c>
      <c r="K265" s="190" t="s">
        <v>155</v>
      </c>
      <c r="L265" s="41"/>
      <c r="M265" s="195" t="s">
        <v>19</v>
      </c>
      <c r="N265" s="196" t="s">
        <v>44</v>
      </c>
      <c r="O265" s="66"/>
      <c r="P265" s="197">
        <f>O265*H265</f>
        <v>0</v>
      </c>
      <c r="Q265" s="197">
        <v>1.2999999999999999E-4</v>
      </c>
      <c r="R265" s="197">
        <f>Q265*H265</f>
        <v>1.0582E-3</v>
      </c>
      <c r="S265" s="197">
        <v>0</v>
      </c>
      <c r="T265" s="197">
        <f>S265*H265</f>
        <v>0</v>
      </c>
      <c r="U265" s="198" t="s">
        <v>19</v>
      </c>
      <c r="V265" s="36"/>
      <c r="W265" s="36"/>
      <c r="X265" s="36"/>
      <c r="Y265" s="36"/>
      <c r="Z265" s="36"/>
      <c r="AA265" s="36"/>
      <c r="AB265" s="36"/>
      <c r="AC265" s="36"/>
      <c r="AD265" s="36"/>
      <c r="AE265" s="36"/>
      <c r="AR265" s="199" t="s">
        <v>156</v>
      </c>
      <c r="AT265" s="199" t="s">
        <v>151</v>
      </c>
      <c r="AU265" s="199" t="s">
        <v>84</v>
      </c>
      <c r="AY265" s="19" t="s">
        <v>147</v>
      </c>
      <c r="BE265" s="200">
        <f>IF(N265="základní",J265,0)</f>
        <v>0</v>
      </c>
      <c r="BF265" s="200">
        <f>IF(N265="snížená",J265,0)</f>
        <v>0</v>
      </c>
      <c r="BG265" s="200">
        <f>IF(N265="zákl. přenesená",J265,0)</f>
        <v>0</v>
      </c>
      <c r="BH265" s="200">
        <f>IF(N265="sníž. přenesená",J265,0)</f>
        <v>0</v>
      </c>
      <c r="BI265" s="200">
        <f>IF(N265="nulová",J265,0)</f>
        <v>0</v>
      </c>
      <c r="BJ265" s="19" t="s">
        <v>81</v>
      </c>
      <c r="BK265" s="200">
        <f>ROUND(I265*H265,1)</f>
        <v>0</v>
      </c>
      <c r="BL265" s="19" t="s">
        <v>156</v>
      </c>
      <c r="BM265" s="199" t="s">
        <v>374</v>
      </c>
    </row>
    <row r="266" spans="1:65" s="2" customFormat="1" ht="67.2">
      <c r="A266" s="36"/>
      <c r="B266" s="37"/>
      <c r="C266" s="38"/>
      <c r="D266" s="201" t="s">
        <v>158</v>
      </c>
      <c r="E266" s="38"/>
      <c r="F266" s="202" t="s">
        <v>375</v>
      </c>
      <c r="G266" s="38"/>
      <c r="H266" s="38"/>
      <c r="I266" s="110"/>
      <c r="J266" s="38"/>
      <c r="K266" s="38"/>
      <c r="L266" s="41"/>
      <c r="M266" s="203"/>
      <c r="N266" s="204"/>
      <c r="O266" s="66"/>
      <c r="P266" s="66"/>
      <c r="Q266" s="66"/>
      <c r="R266" s="66"/>
      <c r="S266" s="66"/>
      <c r="T266" s="66"/>
      <c r="U266" s="67"/>
      <c r="V266" s="36"/>
      <c r="W266" s="36"/>
      <c r="X266" s="36"/>
      <c r="Y266" s="36"/>
      <c r="Z266" s="36"/>
      <c r="AA266" s="36"/>
      <c r="AB266" s="36"/>
      <c r="AC266" s="36"/>
      <c r="AD266" s="36"/>
      <c r="AE266" s="36"/>
      <c r="AT266" s="19" t="s">
        <v>158</v>
      </c>
      <c r="AU266" s="19" t="s">
        <v>84</v>
      </c>
    </row>
    <row r="267" spans="1:65" s="13" customFormat="1" ht="10.199999999999999">
      <c r="B267" s="205"/>
      <c r="C267" s="206"/>
      <c r="D267" s="201" t="s">
        <v>160</v>
      </c>
      <c r="E267" s="207" t="s">
        <v>19</v>
      </c>
      <c r="F267" s="208" t="s">
        <v>376</v>
      </c>
      <c r="G267" s="206"/>
      <c r="H267" s="209">
        <v>5.32</v>
      </c>
      <c r="I267" s="210"/>
      <c r="J267" s="206"/>
      <c r="K267" s="206"/>
      <c r="L267" s="211"/>
      <c r="M267" s="212"/>
      <c r="N267" s="213"/>
      <c r="O267" s="213"/>
      <c r="P267" s="213"/>
      <c r="Q267" s="213"/>
      <c r="R267" s="213"/>
      <c r="S267" s="213"/>
      <c r="T267" s="213"/>
      <c r="U267" s="214"/>
      <c r="AT267" s="215" t="s">
        <v>160</v>
      </c>
      <c r="AU267" s="215" t="s">
        <v>84</v>
      </c>
      <c r="AV267" s="13" t="s">
        <v>81</v>
      </c>
      <c r="AW267" s="13" t="s">
        <v>33</v>
      </c>
      <c r="AX267" s="13" t="s">
        <v>72</v>
      </c>
      <c r="AY267" s="215" t="s">
        <v>147</v>
      </c>
    </row>
    <row r="268" spans="1:65" s="13" customFormat="1" ht="10.199999999999999">
      <c r="B268" s="205"/>
      <c r="C268" s="206"/>
      <c r="D268" s="201" t="s">
        <v>160</v>
      </c>
      <c r="E268" s="207" t="s">
        <v>19</v>
      </c>
      <c r="F268" s="208" t="s">
        <v>377</v>
      </c>
      <c r="G268" s="206"/>
      <c r="H268" s="209">
        <v>2.82</v>
      </c>
      <c r="I268" s="210"/>
      <c r="J268" s="206"/>
      <c r="K268" s="206"/>
      <c r="L268" s="211"/>
      <c r="M268" s="212"/>
      <c r="N268" s="213"/>
      <c r="O268" s="213"/>
      <c r="P268" s="213"/>
      <c r="Q268" s="213"/>
      <c r="R268" s="213"/>
      <c r="S268" s="213"/>
      <c r="T268" s="213"/>
      <c r="U268" s="214"/>
      <c r="AT268" s="215" t="s">
        <v>160</v>
      </c>
      <c r="AU268" s="215" t="s">
        <v>84</v>
      </c>
      <c r="AV268" s="13" t="s">
        <v>81</v>
      </c>
      <c r="AW268" s="13" t="s">
        <v>33</v>
      </c>
      <c r="AX268" s="13" t="s">
        <v>72</v>
      </c>
      <c r="AY268" s="215" t="s">
        <v>147</v>
      </c>
    </row>
    <row r="269" spans="1:65" s="15" customFormat="1" ht="10.199999999999999">
      <c r="B269" s="227"/>
      <c r="C269" s="228"/>
      <c r="D269" s="201" t="s">
        <v>160</v>
      </c>
      <c r="E269" s="229" t="s">
        <v>19</v>
      </c>
      <c r="F269" s="230" t="s">
        <v>163</v>
      </c>
      <c r="G269" s="228"/>
      <c r="H269" s="231">
        <v>8.14</v>
      </c>
      <c r="I269" s="232"/>
      <c r="J269" s="228"/>
      <c r="K269" s="228"/>
      <c r="L269" s="233"/>
      <c r="M269" s="234"/>
      <c r="N269" s="235"/>
      <c r="O269" s="235"/>
      <c r="P269" s="235"/>
      <c r="Q269" s="235"/>
      <c r="R269" s="235"/>
      <c r="S269" s="235"/>
      <c r="T269" s="235"/>
      <c r="U269" s="236"/>
      <c r="AT269" s="237" t="s">
        <v>160</v>
      </c>
      <c r="AU269" s="237" t="s">
        <v>84</v>
      </c>
      <c r="AV269" s="15" t="s">
        <v>156</v>
      </c>
      <c r="AW269" s="15" t="s">
        <v>33</v>
      </c>
      <c r="AX269" s="15" t="s">
        <v>77</v>
      </c>
      <c r="AY269" s="237" t="s">
        <v>147</v>
      </c>
    </row>
    <row r="270" spans="1:65" s="2" customFormat="1" ht="19.8" customHeight="1">
      <c r="A270" s="36"/>
      <c r="B270" s="37"/>
      <c r="C270" s="188" t="s">
        <v>323</v>
      </c>
      <c r="D270" s="188" t="s">
        <v>151</v>
      </c>
      <c r="E270" s="189" t="s">
        <v>378</v>
      </c>
      <c r="F270" s="190" t="s">
        <v>379</v>
      </c>
      <c r="G270" s="191" t="s">
        <v>350</v>
      </c>
      <c r="H270" s="192">
        <v>1</v>
      </c>
      <c r="I270" s="193"/>
      <c r="J270" s="194">
        <f>ROUND(I270*H270,1)</f>
        <v>0</v>
      </c>
      <c r="K270" s="190" t="s">
        <v>155</v>
      </c>
      <c r="L270" s="41"/>
      <c r="M270" s="195" t="s">
        <v>19</v>
      </c>
      <c r="N270" s="196" t="s">
        <v>44</v>
      </c>
      <c r="O270" s="66"/>
      <c r="P270" s="197">
        <f>O270*H270</f>
        <v>0</v>
      </c>
      <c r="Q270" s="197">
        <v>3.2349999999999997E-2</v>
      </c>
      <c r="R270" s="197">
        <f>Q270*H270</f>
        <v>3.2349999999999997E-2</v>
      </c>
      <c r="S270" s="197">
        <v>0</v>
      </c>
      <c r="T270" s="197">
        <f>S270*H270</f>
        <v>0</v>
      </c>
      <c r="U270" s="198" t="s">
        <v>19</v>
      </c>
      <c r="V270" s="36"/>
      <c r="W270" s="36"/>
      <c r="X270" s="36"/>
      <c r="Y270" s="36"/>
      <c r="Z270" s="36"/>
      <c r="AA270" s="36"/>
      <c r="AB270" s="36"/>
      <c r="AC270" s="36"/>
      <c r="AD270" s="36"/>
      <c r="AE270" s="36"/>
      <c r="AR270" s="199" t="s">
        <v>156</v>
      </c>
      <c r="AT270" s="199" t="s">
        <v>151</v>
      </c>
      <c r="AU270" s="199" t="s">
        <v>84</v>
      </c>
      <c r="AY270" s="19" t="s">
        <v>147</v>
      </c>
      <c r="BE270" s="200">
        <f>IF(N270="základní",J270,0)</f>
        <v>0</v>
      </c>
      <c r="BF270" s="200">
        <f>IF(N270="snížená",J270,0)</f>
        <v>0</v>
      </c>
      <c r="BG270" s="200">
        <f>IF(N270="zákl. přenesená",J270,0)</f>
        <v>0</v>
      </c>
      <c r="BH270" s="200">
        <f>IF(N270="sníž. přenesená",J270,0)</f>
        <v>0</v>
      </c>
      <c r="BI270" s="200">
        <f>IF(N270="nulová",J270,0)</f>
        <v>0</v>
      </c>
      <c r="BJ270" s="19" t="s">
        <v>81</v>
      </c>
      <c r="BK270" s="200">
        <f>ROUND(I270*H270,1)</f>
        <v>0</v>
      </c>
      <c r="BL270" s="19" t="s">
        <v>156</v>
      </c>
      <c r="BM270" s="199" t="s">
        <v>380</v>
      </c>
    </row>
    <row r="271" spans="1:65" s="2" customFormat="1" ht="38.4">
      <c r="A271" s="36"/>
      <c r="B271" s="37"/>
      <c r="C271" s="38"/>
      <c r="D271" s="201" t="s">
        <v>158</v>
      </c>
      <c r="E271" s="38"/>
      <c r="F271" s="202" t="s">
        <v>381</v>
      </c>
      <c r="G271" s="38"/>
      <c r="H271" s="38"/>
      <c r="I271" s="110"/>
      <c r="J271" s="38"/>
      <c r="K271" s="38"/>
      <c r="L271" s="41"/>
      <c r="M271" s="203"/>
      <c r="N271" s="204"/>
      <c r="O271" s="66"/>
      <c r="P271" s="66"/>
      <c r="Q271" s="66"/>
      <c r="R271" s="66"/>
      <c r="S271" s="66"/>
      <c r="T271" s="66"/>
      <c r="U271" s="67"/>
      <c r="V271" s="36"/>
      <c r="W271" s="36"/>
      <c r="X271" s="36"/>
      <c r="Y271" s="36"/>
      <c r="Z271" s="36"/>
      <c r="AA271" s="36"/>
      <c r="AB271" s="36"/>
      <c r="AC271" s="36"/>
      <c r="AD271" s="36"/>
      <c r="AE271" s="36"/>
      <c r="AT271" s="19" t="s">
        <v>158</v>
      </c>
      <c r="AU271" s="19" t="s">
        <v>84</v>
      </c>
    </row>
    <row r="272" spans="1:65" s="12" customFormat="1" ht="20.85" customHeight="1">
      <c r="B272" s="172"/>
      <c r="C272" s="173"/>
      <c r="D272" s="174" t="s">
        <v>71</v>
      </c>
      <c r="E272" s="186" t="s">
        <v>382</v>
      </c>
      <c r="F272" s="186" t="s">
        <v>383</v>
      </c>
      <c r="G272" s="173"/>
      <c r="H272" s="173"/>
      <c r="I272" s="176"/>
      <c r="J272" s="187">
        <f>BK272</f>
        <v>0</v>
      </c>
      <c r="K272" s="173"/>
      <c r="L272" s="178"/>
      <c r="M272" s="179"/>
      <c r="N272" s="180"/>
      <c r="O272" s="180"/>
      <c r="P272" s="181">
        <f>SUM(P273:P285)</f>
        <v>0</v>
      </c>
      <c r="Q272" s="180"/>
      <c r="R272" s="181">
        <f>SUM(R273:R285)</f>
        <v>0.36473</v>
      </c>
      <c r="S272" s="180"/>
      <c r="T272" s="181">
        <f>SUM(T273:T285)</f>
        <v>0</v>
      </c>
      <c r="U272" s="182"/>
      <c r="AR272" s="183" t="s">
        <v>77</v>
      </c>
      <c r="AT272" s="184" t="s">
        <v>71</v>
      </c>
      <c r="AU272" s="184" t="s">
        <v>81</v>
      </c>
      <c r="AY272" s="183" t="s">
        <v>147</v>
      </c>
      <c r="BK272" s="185">
        <f>SUM(BK273:BK285)</f>
        <v>0</v>
      </c>
    </row>
    <row r="273" spans="1:65" s="2" customFormat="1" ht="19.8" customHeight="1">
      <c r="A273" s="36"/>
      <c r="B273" s="37"/>
      <c r="C273" s="188" t="s">
        <v>384</v>
      </c>
      <c r="D273" s="188" t="s">
        <v>151</v>
      </c>
      <c r="E273" s="189" t="s">
        <v>385</v>
      </c>
      <c r="F273" s="190" t="s">
        <v>386</v>
      </c>
      <c r="G273" s="191" t="s">
        <v>350</v>
      </c>
      <c r="H273" s="192">
        <v>2</v>
      </c>
      <c r="I273" s="193"/>
      <c r="J273" s="194">
        <f>ROUND(I273*H273,1)</f>
        <v>0</v>
      </c>
      <c r="K273" s="190" t="s">
        <v>155</v>
      </c>
      <c r="L273" s="41"/>
      <c r="M273" s="195" t="s">
        <v>19</v>
      </c>
      <c r="N273" s="196" t="s">
        <v>44</v>
      </c>
      <c r="O273" s="66"/>
      <c r="P273" s="197">
        <f>O273*H273</f>
        <v>0</v>
      </c>
      <c r="Q273" s="197">
        <v>0.17488999999999999</v>
      </c>
      <c r="R273" s="197">
        <f>Q273*H273</f>
        <v>0.34977999999999998</v>
      </c>
      <c r="S273" s="197">
        <v>0</v>
      </c>
      <c r="T273" s="197">
        <f>S273*H273</f>
        <v>0</v>
      </c>
      <c r="U273" s="198" t="s">
        <v>19</v>
      </c>
      <c r="V273" s="36"/>
      <c r="W273" s="36"/>
      <c r="X273" s="36"/>
      <c r="Y273" s="36"/>
      <c r="Z273" s="36"/>
      <c r="AA273" s="36"/>
      <c r="AB273" s="36"/>
      <c r="AC273" s="36"/>
      <c r="AD273" s="36"/>
      <c r="AE273" s="36"/>
      <c r="AR273" s="199" t="s">
        <v>156</v>
      </c>
      <c r="AT273" s="199" t="s">
        <v>151</v>
      </c>
      <c r="AU273" s="199" t="s">
        <v>84</v>
      </c>
      <c r="AY273" s="19" t="s">
        <v>147</v>
      </c>
      <c r="BE273" s="200">
        <f>IF(N273="základní",J273,0)</f>
        <v>0</v>
      </c>
      <c r="BF273" s="200">
        <f>IF(N273="snížená",J273,0)</f>
        <v>0</v>
      </c>
      <c r="BG273" s="200">
        <f>IF(N273="zákl. přenesená",J273,0)</f>
        <v>0</v>
      </c>
      <c r="BH273" s="200">
        <f>IF(N273="sníž. přenesená",J273,0)</f>
        <v>0</v>
      </c>
      <c r="BI273" s="200">
        <f>IF(N273="nulová",J273,0)</f>
        <v>0</v>
      </c>
      <c r="BJ273" s="19" t="s">
        <v>81</v>
      </c>
      <c r="BK273" s="200">
        <f>ROUND(I273*H273,1)</f>
        <v>0</v>
      </c>
      <c r="BL273" s="19" t="s">
        <v>156</v>
      </c>
      <c r="BM273" s="199" t="s">
        <v>387</v>
      </c>
    </row>
    <row r="274" spans="1:65" s="2" customFormat="1" ht="115.2">
      <c r="A274" s="36"/>
      <c r="B274" s="37"/>
      <c r="C274" s="38"/>
      <c r="D274" s="201" t="s">
        <v>158</v>
      </c>
      <c r="E274" s="38"/>
      <c r="F274" s="202" t="s">
        <v>388</v>
      </c>
      <c r="G274" s="38"/>
      <c r="H274" s="38"/>
      <c r="I274" s="110"/>
      <c r="J274" s="38"/>
      <c r="K274" s="38"/>
      <c r="L274" s="41"/>
      <c r="M274" s="203"/>
      <c r="N274" s="204"/>
      <c r="O274" s="66"/>
      <c r="P274" s="66"/>
      <c r="Q274" s="66"/>
      <c r="R274" s="66"/>
      <c r="S274" s="66"/>
      <c r="T274" s="66"/>
      <c r="U274" s="67"/>
      <c r="V274" s="36"/>
      <c r="W274" s="36"/>
      <c r="X274" s="36"/>
      <c r="Y274" s="36"/>
      <c r="Z274" s="36"/>
      <c r="AA274" s="36"/>
      <c r="AB274" s="36"/>
      <c r="AC274" s="36"/>
      <c r="AD274" s="36"/>
      <c r="AE274" s="36"/>
      <c r="AT274" s="19" t="s">
        <v>158</v>
      </c>
      <c r="AU274" s="19" t="s">
        <v>84</v>
      </c>
    </row>
    <row r="275" spans="1:65" s="2" customFormat="1" ht="14.4" customHeight="1">
      <c r="A275" s="36"/>
      <c r="B275" s="37"/>
      <c r="C275" s="248" t="s">
        <v>357</v>
      </c>
      <c r="D275" s="248" t="s">
        <v>222</v>
      </c>
      <c r="E275" s="249" t="s">
        <v>389</v>
      </c>
      <c r="F275" s="250" t="s">
        <v>390</v>
      </c>
      <c r="G275" s="251" t="s">
        <v>350</v>
      </c>
      <c r="H275" s="252">
        <v>1</v>
      </c>
      <c r="I275" s="253"/>
      <c r="J275" s="254">
        <f>ROUND(I275*H275,1)</f>
        <v>0</v>
      </c>
      <c r="K275" s="250" t="s">
        <v>155</v>
      </c>
      <c r="L275" s="255"/>
      <c r="M275" s="256" t="s">
        <v>19</v>
      </c>
      <c r="N275" s="257" t="s">
        <v>44</v>
      </c>
      <c r="O275" s="66"/>
      <c r="P275" s="197">
        <f>O275*H275</f>
        <v>0</v>
      </c>
      <c r="Q275" s="197">
        <v>4.3E-3</v>
      </c>
      <c r="R275" s="197">
        <f>Q275*H275</f>
        <v>4.3E-3</v>
      </c>
      <c r="S275" s="197">
        <v>0</v>
      </c>
      <c r="T275" s="197">
        <f>S275*H275</f>
        <v>0</v>
      </c>
      <c r="U275" s="198" t="s">
        <v>19</v>
      </c>
      <c r="V275" s="36"/>
      <c r="W275" s="36"/>
      <c r="X275" s="36"/>
      <c r="Y275" s="36"/>
      <c r="Z275" s="36"/>
      <c r="AA275" s="36"/>
      <c r="AB275" s="36"/>
      <c r="AC275" s="36"/>
      <c r="AD275" s="36"/>
      <c r="AE275" s="36"/>
      <c r="AR275" s="199" t="s">
        <v>210</v>
      </c>
      <c r="AT275" s="199" t="s">
        <v>222</v>
      </c>
      <c r="AU275" s="199" t="s">
        <v>84</v>
      </c>
      <c r="AY275" s="19" t="s">
        <v>147</v>
      </c>
      <c r="BE275" s="200">
        <f>IF(N275="základní",J275,0)</f>
        <v>0</v>
      </c>
      <c r="BF275" s="200">
        <f>IF(N275="snížená",J275,0)</f>
        <v>0</v>
      </c>
      <c r="BG275" s="200">
        <f>IF(N275="zákl. přenesená",J275,0)</f>
        <v>0</v>
      </c>
      <c r="BH275" s="200">
        <f>IF(N275="sníž. přenesená",J275,0)</f>
        <v>0</v>
      </c>
      <c r="BI275" s="200">
        <f>IF(N275="nulová",J275,0)</f>
        <v>0</v>
      </c>
      <c r="BJ275" s="19" t="s">
        <v>81</v>
      </c>
      <c r="BK275" s="200">
        <f>ROUND(I275*H275,1)</f>
        <v>0</v>
      </c>
      <c r="BL275" s="19" t="s">
        <v>156</v>
      </c>
      <c r="BM275" s="199" t="s">
        <v>391</v>
      </c>
    </row>
    <row r="276" spans="1:65" s="2" customFormat="1" ht="14.4" customHeight="1">
      <c r="A276" s="36"/>
      <c r="B276" s="37"/>
      <c r="C276" s="248" t="s">
        <v>392</v>
      </c>
      <c r="D276" s="248" t="s">
        <v>222</v>
      </c>
      <c r="E276" s="249" t="s">
        <v>393</v>
      </c>
      <c r="F276" s="250" t="s">
        <v>394</v>
      </c>
      <c r="G276" s="251" t="s">
        <v>350</v>
      </c>
      <c r="H276" s="252">
        <v>1</v>
      </c>
      <c r="I276" s="253"/>
      <c r="J276" s="254">
        <f>ROUND(I276*H276,1)</f>
        <v>0</v>
      </c>
      <c r="K276" s="250" t="s">
        <v>155</v>
      </c>
      <c r="L276" s="255"/>
      <c r="M276" s="256" t="s">
        <v>19</v>
      </c>
      <c r="N276" s="257" t="s">
        <v>44</v>
      </c>
      <c r="O276" s="66"/>
      <c r="P276" s="197">
        <f>O276*H276</f>
        <v>0</v>
      </c>
      <c r="Q276" s="197">
        <v>3.5000000000000001E-3</v>
      </c>
      <c r="R276" s="197">
        <f>Q276*H276</f>
        <v>3.5000000000000001E-3</v>
      </c>
      <c r="S276" s="197">
        <v>0</v>
      </c>
      <c r="T276" s="197">
        <f>S276*H276</f>
        <v>0</v>
      </c>
      <c r="U276" s="198" t="s">
        <v>19</v>
      </c>
      <c r="V276" s="36"/>
      <c r="W276" s="36"/>
      <c r="X276" s="36"/>
      <c r="Y276" s="36"/>
      <c r="Z276" s="36"/>
      <c r="AA276" s="36"/>
      <c r="AB276" s="36"/>
      <c r="AC276" s="36"/>
      <c r="AD276" s="36"/>
      <c r="AE276" s="36"/>
      <c r="AR276" s="199" t="s">
        <v>210</v>
      </c>
      <c r="AT276" s="199" t="s">
        <v>222</v>
      </c>
      <c r="AU276" s="199" t="s">
        <v>84</v>
      </c>
      <c r="AY276" s="19" t="s">
        <v>147</v>
      </c>
      <c r="BE276" s="200">
        <f>IF(N276="základní",J276,0)</f>
        <v>0</v>
      </c>
      <c r="BF276" s="200">
        <f>IF(N276="snížená",J276,0)</f>
        <v>0</v>
      </c>
      <c r="BG276" s="200">
        <f>IF(N276="zákl. přenesená",J276,0)</f>
        <v>0</v>
      </c>
      <c r="BH276" s="200">
        <f>IF(N276="sníž. přenesená",J276,0)</f>
        <v>0</v>
      </c>
      <c r="BI276" s="200">
        <f>IF(N276="nulová",J276,0)</f>
        <v>0</v>
      </c>
      <c r="BJ276" s="19" t="s">
        <v>81</v>
      </c>
      <c r="BK276" s="200">
        <f>ROUND(I276*H276,1)</f>
        <v>0</v>
      </c>
      <c r="BL276" s="19" t="s">
        <v>156</v>
      </c>
      <c r="BM276" s="199" t="s">
        <v>395</v>
      </c>
    </row>
    <row r="277" spans="1:65" s="2" customFormat="1" ht="14.4" customHeight="1">
      <c r="A277" s="36"/>
      <c r="B277" s="37"/>
      <c r="C277" s="188" t="s">
        <v>396</v>
      </c>
      <c r="D277" s="188" t="s">
        <v>151</v>
      </c>
      <c r="E277" s="189" t="s">
        <v>397</v>
      </c>
      <c r="F277" s="190" t="s">
        <v>398</v>
      </c>
      <c r="G277" s="191" t="s">
        <v>310</v>
      </c>
      <c r="H277" s="192">
        <v>4</v>
      </c>
      <c r="I277" s="193"/>
      <c r="J277" s="194">
        <f>ROUND(I277*H277,1)</f>
        <v>0</v>
      </c>
      <c r="K277" s="190" t="s">
        <v>155</v>
      </c>
      <c r="L277" s="41"/>
      <c r="M277" s="195" t="s">
        <v>19</v>
      </c>
      <c r="N277" s="196" t="s">
        <v>44</v>
      </c>
      <c r="O277" s="66"/>
      <c r="P277" s="197">
        <f>O277*H277</f>
        <v>0</v>
      </c>
      <c r="Q277" s="197">
        <v>0</v>
      </c>
      <c r="R277" s="197">
        <f>Q277*H277</f>
        <v>0</v>
      </c>
      <c r="S277" s="197">
        <v>0</v>
      </c>
      <c r="T277" s="197">
        <f>S277*H277</f>
        <v>0</v>
      </c>
      <c r="U277" s="198" t="s">
        <v>19</v>
      </c>
      <c r="V277" s="36"/>
      <c r="W277" s="36"/>
      <c r="X277" s="36"/>
      <c r="Y277" s="36"/>
      <c r="Z277" s="36"/>
      <c r="AA277" s="36"/>
      <c r="AB277" s="36"/>
      <c r="AC277" s="36"/>
      <c r="AD277" s="36"/>
      <c r="AE277" s="36"/>
      <c r="AR277" s="199" t="s">
        <v>156</v>
      </c>
      <c r="AT277" s="199" t="s">
        <v>151</v>
      </c>
      <c r="AU277" s="199" t="s">
        <v>84</v>
      </c>
      <c r="AY277" s="19" t="s">
        <v>147</v>
      </c>
      <c r="BE277" s="200">
        <f>IF(N277="základní",J277,0)</f>
        <v>0</v>
      </c>
      <c r="BF277" s="200">
        <f>IF(N277="snížená",J277,0)</f>
        <v>0</v>
      </c>
      <c r="BG277" s="200">
        <f>IF(N277="zákl. přenesená",J277,0)</f>
        <v>0</v>
      </c>
      <c r="BH277" s="200">
        <f>IF(N277="sníž. přenesená",J277,0)</f>
        <v>0</v>
      </c>
      <c r="BI277" s="200">
        <f>IF(N277="nulová",J277,0)</f>
        <v>0</v>
      </c>
      <c r="BJ277" s="19" t="s">
        <v>81</v>
      </c>
      <c r="BK277" s="200">
        <f>ROUND(I277*H277,1)</f>
        <v>0</v>
      </c>
      <c r="BL277" s="19" t="s">
        <v>156</v>
      </c>
      <c r="BM277" s="199" t="s">
        <v>399</v>
      </c>
    </row>
    <row r="278" spans="1:65" s="2" customFormat="1" ht="28.8">
      <c r="A278" s="36"/>
      <c r="B278" s="37"/>
      <c r="C278" s="38"/>
      <c r="D278" s="201" t="s">
        <v>158</v>
      </c>
      <c r="E278" s="38"/>
      <c r="F278" s="202" t="s">
        <v>400</v>
      </c>
      <c r="G278" s="38"/>
      <c r="H278" s="38"/>
      <c r="I278" s="110"/>
      <c r="J278" s="38"/>
      <c r="K278" s="38"/>
      <c r="L278" s="41"/>
      <c r="M278" s="203"/>
      <c r="N278" s="204"/>
      <c r="O278" s="66"/>
      <c r="P278" s="66"/>
      <c r="Q278" s="66"/>
      <c r="R278" s="66"/>
      <c r="S278" s="66"/>
      <c r="T278" s="66"/>
      <c r="U278" s="67"/>
      <c r="V278" s="36"/>
      <c r="W278" s="36"/>
      <c r="X278" s="36"/>
      <c r="Y278" s="36"/>
      <c r="Z278" s="36"/>
      <c r="AA278" s="36"/>
      <c r="AB278" s="36"/>
      <c r="AC278" s="36"/>
      <c r="AD278" s="36"/>
      <c r="AE278" s="36"/>
      <c r="AT278" s="19" t="s">
        <v>158</v>
      </c>
      <c r="AU278" s="19" t="s">
        <v>84</v>
      </c>
    </row>
    <row r="279" spans="1:65" s="13" customFormat="1" ht="10.199999999999999">
      <c r="B279" s="205"/>
      <c r="C279" s="206"/>
      <c r="D279" s="201" t="s">
        <v>160</v>
      </c>
      <c r="E279" s="207" t="s">
        <v>19</v>
      </c>
      <c r="F279" s="208" t="s">
        <v>401</v>
      </c>
      <c r="G279" s="206"/>
      <c r="H279" s="209">
        <v>4</v>
      </c>
      <c r="I279" s="210"/>
      <c r="J279" s="206"/>
      <c r="K279" s="206"/>
      <c r="L279" s="211"/>
      <c r="M279" s="212"/>
      <c r="N279" s="213"/>
      <c r="O279" s="213"/>
      <c r="P279" s="213"/>
      <c r="Q279" s="213"/>
      <c r="R279" s="213"/>
      <c r="S279" s="213"/>
      <c r="T279" s="213"/>
      <c r="U279" s="214"/>
      <c r="AT279" s="215" t="s">
        <v>160</v>
      </c>
      <c r="AU279" s="215" t="s">
        <v>84</v>
      </c>
      <c r="AV279" s="13" t="s">
        <v>81</v>
      </c>
      <c r="AW279" s="13" t="s">
        <v>33</v>
      </c>
      <c r="AX279" s="13" t="s">
        <v>77</v>
      </c>
      <c r="AY279" s="215" t="s">
        <v>147</v>
      </c>
    </row>
    <row r="280" spans="1:65" s="2" customFormat="1" ht="14.4" customHeight="1">
      <c r="A280" s="36"/>
      <c r="B280" s="37"/>
      <c r="C280" s="248" t="s">
        <v>402</v>
      </c>
      <c r="D280" s="248" t="s">
        <v>222</v>
      </c>
      <c r="E280" s="249" t="s">
        <v>403</v>
      </c>
      <c r="F280" s="250" t="s">
        <v>404</v>
      </c>
      <c r="G280" s="251" t="s">
        <v>310</v>
      </c>
      <c r="H280" s="252">
        <v>5</v>
      </c>
      <c r="I280" s="253"/>
      <c r="J280" s="254">
        <f>ROUND(I280*H280,1)</f>
        <v>0</v>
      </c>
      <c r="K280" s="250" t="s">
        <v>155</v>
      </c>
      <c r="L280" s="255"/>
      <c r="M280" s="256" t="s">
        <v>19</v>
      </c>
      <c r="N280" s="257" t="s">
        <v>44</v>
      </c>
      <c r="O280" s="66"/>
      <c r="P280" s="197">
        <f>O280*H280</f>
        <v>0</v>
      </c>
      <c r="Q280" s="197">
        <v>1.31E-3</v>
      </c>
      <c r="R280" s="197">
        <f>Q280*H280</f>
        <v>6.5500000000000003E-3</v>
      </c>
      <c r="S280" s="197">
        <v>0</v>
      </c>
      <c r="T280" s="197">
        <f>S280*H280</f>
        <v>0</v>
      </c>
      <c r="U280" s="198" t="s">
        <v>19</v>
      </c>
      <c r="V280" s="36"/>
      <c r="W280" s="36"/>
      <c r="X280" s="36"/>
      <c r="Y280" s="36"/>
      <c r="Z280" s="36"/>
      <c r="AA280" s="36"/>
      <c r="AB280" s="36"/>
      <c r="AC280" s="36"/>
      <c r="AD280" s="36"/>
      <c r="AE280" s="36"/>
      <c r="AR280" s="199" t="s">
        <v>210</v>
      </c>
      <c r="AT280" s="199" t="s">
        <v>222</v>
      </c>
      <c r="AU280" s="199" t="s">
        <v>84</v>
      </c>
      <c r="AY280" s="19" t="s">
        <v>147</v>
      </c>
      <c r="BE280" s="200">
        <f>IF(N280="základní",J280,0)</f>
        <v>0</v>
      </c>
      <c r="BF280" s="200">
        <f>IF(N280="snížená",J280,0)</f>
        <v>0</v>
      </c>
      <c r="BG280" s="200">
        <f>IF(N280="zákl. přenesená",J280,0)</f>
        <v>0</v>
      </c>
      <c r="BH280" s="200">
        <f>IF(N280="sníž. přenesená",J280,0)</f>
        <v>0</v>
      </c>
      <c r="BI280" s="200">
        <f>IF(N280="nulová",J280,0)</f>
        <v>0</v>
      </c>
      <c r="BJ280" s="19" t="s">
        <v>81</v>
      </c>
      <c r="BK280" s="200">
        <f>ROUND(I280*H280,1)</f>
        <v>0</v>
      </c>
      <c r="BL280" s="19" t="s">
        <v>156</v>
      </c>
      <c r="BM280" s="199" t="s">
        <v>405</v>
      </c>
    </row>
    <row r="281" spans="1:65" s="13" customFormat="1" ht="10.199999999999999">
      <c r="B281" s="205"/>
      <c r="C281" s="206"/>
      <c r="D281" s="201" t="s">
        <v>160</v>
      </c>
      <c r="E281" s="207" t="s">
        <v>19</v>
      </c>
      <c r="F281" s="208" t="s">
        <v>191</v>
      </c>
      <c r="G281" s="206"/>
      <c r="H281" s="209">
        <v>5</v>
      </c>
      <c r="I281" s="210"/>
      <c r="J281" s="206"/>
      <c r="K281" s="206"/>
      <c r="L281" s="211"/>
      <c r="M281" s="212"/>
      <c r="N281" s="213"/>
      <c r="O281" s="213"/>
      <c r="P281" s="213"/>
      <c r="Q281" s="213"/>
      <c r="R281" s="213"/>
      <c r="S281" s="213"/>
      <c r="T281" s="213"/>
      <c r="U281" s="214"/>
      <c r="AT281" s="215" t="s">
        <v>160</v>
      </c>
      <c r="AU281" s="215" t="s">
        <v>84</v>
      </c>
      <c r="AV281" s="13" t="s">
        <v>81</v>
      </c>
      <c r="AW281" s="13" t="s">
        <v>33</v>
      </c>
      <c r="AX281" s="13" t="s">
        <v>77</v>
      </c>
      <c r="AY281" s="215" t="s">
        <v>147</v>
      </c>
    </row>
    <row r="282" spans="1:65" s="2" customFormat="1" ht="14.4" customHeight="1">
      <c r="A282" s="36"/>
      <c r="B282" s="37"/>
      <c r="C282" s="188" t="s">
        <v>406</v>
      </c>
      <c r="D282" s="188" t="s">
        <v>151</v>
      </c>
      <c r="E282" s="189" t="s">
        <v>407</v>
      </c>
      <c r="F282" s="190" t="s">
        <v>408</v>
      </c>
      <c r="G282" s="191" t="s">
        <v>310</v>
      </c>
      <c r="H282" s="192">
        <v>12</v>
      </c>
      <c r="I282" s="193"/>
      <c r="J282" s="194">
        <f>ROUND(I282*H282,1)</f>
        <v>0</v>
      </c>
      <c r="K282" s="190" t="s">
        <v>155</v>
      </c>
      <c r="L282" s="41"/>
      <c r="M282" s="195" t="s">
        <v>19</v>
      </c>
      <c r="N282" s="196" t="s">
        <v>44</v>
      </c>
      <c r="O282" s="66"/>
      <c r="P282" s="197">
        <f>O282*H282</f>
        <v>0</v>
      </c>
      <c r="Q282" s="197">
        <v>0</v>
      </c>
      <c r="R282" s="197">
        <f>Q282*H282</f>
        <v>0</v>
      </c>
      <c r="S282" s="197">
        <v>0</v>
      </c>
      <c r="T282" s="197">
        <f>S282*H282</f>
        <v>0</v>
      </c>
      <c r="U282" s="198" t="s">
        <v>19</v>
      </c>
      <c r="V282" s="36"/>
      <c r="W282" s="36"/>
      <c r="X282" s="36"/>
      <c r="Y282" s="36"/>
      <c r="Z282" s="36"/>
      <c r="AA282" s="36"/>
      <c r="AB282" s="36"/>
      <c r="AC282" s="36"/>
      <c r="AD282" s="36"/>
      <c r="AE282" s="36"/>
      <c r="AR282" s="199" t="s">
        <v>156</v>
      </c>
      <c r="AT282" s="199" t="s">
        <v>151</v>
      </c>
      <c r="AU282" s="199" t="s">
        <v>84</v>
      </c>
      <c r="AY282" s="19" t="s">
        <v>147</v>
      </c>
      <c r="BE282" s="200">
        <f>IF(N282="základní",J282,0)</f>
        <v>0</v>
      </c>
      <c r="BF282" s="200">
        <f>IF(N282="snížená",J282,0)</f>
        <v>0</v>
      </c>
      <c r="BG282" s="200">
        <f>IF(N282="zákl. přenesená",J282,0)</f>
        <v>0</v>
      </c>
      <c r="BH282" s="200">
        <f>IF(N282="sníž. přenesená",J282,0)</f>
        <v>0</v>
      </c>
      <c r="BI282" s="200">
        <f>IF(N282="nulová",J282,0)</f>
        <v>0</v>
      </c>
      <c r="BJ282" s="19" t="s">
        <v>81</v>
      </c>
      <c r="BK282" s="200">
        <f>ROUND(I282*H282,1)</f>
        <v>0</v>
      </c>
      <c r="BL282" s="19" t="s">
        <v>156</v>
      </c>
      <c r="BM282" s="199" t="s">
        <v>409</v>
      </c>
    </row>
    <row r="283" spans="1:65" s="2" customFormat="1" ht="28.8">
      <c r="A283" s="36"/>
      <c r="B283" s="37"/>
      <c r="C283" s="38"/>
      <c r="D283" s="201" t="s">
        <v>158</v>
      </c>
      <c r="E283" s="38"/>
      <c r="F283" s="202" t="s">
        <v>400</v>
      </c>
      <c r="G283" s="38"/>
      <c r="H283" s="38"/>
      <c r="I283" s="110"/>
      <c r="J283" s="38"/>
      <c r="K283" s="38"/>
      <c r="L283" s="41"/>
      <c r="M283" s="203"/>
      <c r="N283" s="204"/>
      <c r="O283" s="66"/>
      <c r="P283" s="66"/>
      <c r="Q283" s="66"/>
      <c r="R283" s="66"/>
      <c r="S283" s="66"/>
      <c r="T283" s="66"/>
      <c r="U283" s="67"/>
      <c r="V283" s="36"/>
      <c r="W283" s="36"/>
      <c r="X283" s="36"/>
      <c r="Y283" s="36"/>
      <c r="Z283" s="36"/>
      <c r="AA283" s="36"/>
      <c r="AB283" s="36"/>
      <c r="AC283" s="36"/>
      <c r="AD283" s="36"/>
      <c r="AE283" s="36"/>
      <c r="AT283" s="19" t="s">
        <v>158</v>
      </c>
      <c r="AU283" s="19" t="s">
        <v>84</v>
      </c>
    </row>
    <row r="284" spans="1:65" s="13" customFormat="1" ht="10.199999999999999">
      <c r="B284" s="205"/>
      <c r="C284" s="206"/>
      <c r="D284" s="201" t="s">
        <v>160</v>
      </c>
      <c r="E284" s="207" t="s">
        <v>19</v>
      </c>
      <c r="F284" s="208" t="s">
        <v>410</v>
      </c>
      <c r="G284" s="206"/>
      <c r="H284" s="209">
        <v>12</v>
      </c>
      <c r="I284" s="210"/>
      <c r="J284" s="206"/>
      <c r="K284" s="206"/>
      <c r="L284" s="211"/>
      <c r="M284" s="212"/>
      <c r="N284" s="213"/>
      <c r="O284" s="213"/>
      <c r="P284" s="213"/>
      <c r="Q284" s="213"/>
      <c r="R284" s="213"/>
      <c r="S284" s="213"/>
      <c r="T284" s="213"/>
      <c r="U284" s="214"/>
      <c r="AT284" s="215" t="s">
        <v>160</v>
      </c>
      <c r="AU284" s="215" t="s">
        <v>84</v>
      </c>
      <c r="AV284" s="13" t="s">
        <v>81</v>
      </c>
      <c r="AW284" s="13" t="s">
        <v>33</v>
      </c>
      <c r="AX284" s="13" t="s">
        <v>77</v>
      </c>
      <c r="AY284" s="215" t="s">
        <v>147</v>
      </c>
    </row>
    <row r="285" spans="1:65" s="2" customFormat="1" ht="14.4" customHeight="1">
      <c r="A285" s="36"/>
      <c r="B285" s="37"/>
      <c r="C285" s="248" t="s">
        <v>411</v>
      </c>
      <c r="D285" s="248" t="s">
        <v>222</v>
      </c>
      <c r="E285" s="249" t="s">
        <v>412</v>
      </c>
      <c r="F285" s="250" t="s">
        <v>413</v>
      </c>
      <c r="G285" s="251" t="s">
        <v>310</v>
      </c>
      <c r="H285" s="252">
        <v>15</v>
      </c>
      <c r="I285" s="253"/>
      <c r="J285" s="254">
        <f>ROUND(I285*H285,1)</f>
        <v>0</v>
      </c>
      <c r="K285" s="250" t="s">
        <v>155</v>
      </c>
      <c r="L285" s="255"/>
      <c r="M285" s="256" t="s">
        <v>19</v>
      </c>
      <c r="N285" s="257" t="s">
        <v>44</v>
      </c>
      <c r="O285" s="66"/>
      <c r="P285" s="197">
        <f>O285*H285</f>
        <v>0</v>
      </c>
      <c r="Q285" s="197">
        <v>4.0000000000000003E-5</v>
      </c>
      <c r="R285" s="197">
        <f>Q285*H285</f>
        <v>6.0000000000000006E-4</v>
      </c>
      <c r="S285" s="197">
        <v>0</v>
      </c>
      <c r="T285" s="197">
        <f>S285*H285</f>
        <v>0</v>
      </c>
      <c r="U285" s="198" t="s">
        <v>19</v>
      </c>
      <c r="V285" s="36"/>
      <c r="W285" s="36"/>
      <c r="X285" s="36"/>
      <c r="Y285" s="36"/>
      <c r="Z285" s="36"/>
      <c r="AA285" s="36"/>
      <c r="AB285" s="36"/>
      <c r="AC285" s="36"/>
      <c r="AD285" s="36"/>
      <c r="AE285" s="36"/>
      <c r="AR285" s="199" t="s">
        <v>210</v>
      </c>
      <c r="AT285" s="199" t="s">
        <v>222</v>
      </c>
      <c r="AU285" s="199" t="s">
        <v>84</v>
      </c>
      <c r="AY285" s="19" t="s">
        <v>147</v>
      </c>
      <c r="BE285" s="200">
        <f>IF(N285="základní",J285,0)</f>
        <v>0</v>
      </c>
      <c r="BF285" s="200">
        <f>IF(N285="snížená",J285,0)</f>
        <v>0</v>
      </c>
      <c r="BG285" s="200">
        <f>IF(N285="zákl. přenesená",J285,0)</f>
        <v>0</v>
      </c>
      <c r="BH285" s="200">
        <f>IF(N285="sníž. přenesená",J285,0)</f>
        <v>0</v>
      </c>
      <c r="BI285" s="200">
        <f>IF(N285="nulová",J285,0)</f>
        <v>0</v>
      </c>
      <c r="BJ285" s="19" t="s">
        <v>81</v>
      </c>
      <c r="BK285" s="200">
        <f>ROUND(I285*H285,1)</f>
        <v>0</v>
      </c>
      <c r="BL285" s="19" t="s">
        <v>156</v>
      </c>
      <c r="BM285" s="199" t="s">
        <v>414</v>
      </c>
    </row>
    <row r="286" spans="1:65" s="12" customFormat="1" ht="22.8" customHeight="1">
      <c r="B286" s="172"/>
      <c r="C286" s="173"/>
      <c r="D286" s="174" t="s">
        <v>71</v>
      </c>
      <c r="E286" s="186" t="s">
        <v>156</v>
      </c>
      <c r="F286" s="186" t="s">
        <v>415</v>
      </c>
      <c r="G286" s="173"/>
      <c r="H286" s="173"/>
      <c r="I286" s="176"/>
      <c r="J286" s="187">
        <f>BK286</f>
        <v>0</v>
      </c>
      <c r="K286" s="173"/>
      <c r="L286" s="178"/>
      <c r="M286" s="179"/>
      <c r="N286" s="180"/>
      <c r="O286" s="180"/>
      <c r="P286" s="181">
        <f>P287+P304+P341</f>
        <v>0</v>
      </c>
      <c r="Q286" s="180"/>
      <c r="R286" s="181">
        <f>R287+R304+R341</f>
        <v>31.732192060000006</v>
      </c>
      <c r="S286" s="180"/>
      <c r="T286" s="181">
        <f>T287+T304+T341</f>
        <v>0</v>
      </c>
      <c r="U286" s="182"/>
      <c r="AR286" s="183" t="s">
        <v>77</v>
      </c>
      <c r="AT286" s="184" t="s">
        <v>71</v>
      </c>
      <c r="AU286" s="184" t="s">
        <v>77</v>
      </c>
      <c r="AY286" s="183" t="s">
        <v>147</v>
      </c>
      <c r="BK286" s="185">
        <f>BK287+BK304+BK341</f>
        <v>0</v>
      </c>
    </row>
    <row r="287" spans="1:65" s="12" customFormat="1" ht="20.85" customHeight="1">
      <c r="B287" s="172"/>
      <c r="C287" s="173"/>
      <c r="D287" s="174" t="s">
        <v>71</v>
      </c>
      <c r="E287" s="186" t="s">
        <v>416</v>
      </c>
      <c r="F287" s="186" t="s">
        <v>417</v>
      </c>
      <c r="G287" s="173"/>
      <c r="H287" s="173"/>
      <c r="I287" s="176"/>
      <c r="J287" s="187">
        <f>BK287</f>
        <v>0</v>
      </c>
      <c r="K287" s="173"/>
      <c r="L287" s="178"/>
      <c r="M287" s="179"/>
      <c r="N287" s="180"/>
      <c r="O287" s="180"/>
      <c r="P287" s="181">
        <f>SUM(P288:P303)</f>
        <v>0</v>
      </c>
      <c r="Q287" s="180"/>
      <c r="R287" s="181">
        <f>SUM(R288:R303)</f>
        <v>9.5509560000000011</v>
      </c>
      <c r="S287" s="180"/>
      <c r="T287" s="181">
        <f>SUM(T288:T303)</f>
        <v>0</v>
      </c>
      <c r="U287" s="182"/>
      <c r="AR287" s="183" t="s">
        <v>77</v>
      </c>
      <c r="AT287" s="184" t="s">
        <v>71</v>
      </c>
      <c r="AU287" s="184" t="s">
        <v>81</v>
      </c>
      <c r="AY287" s="183" t="s">
        <v>147</v>
      </c>
      <c r="BK287" s="185">
        <f>SUM(BK288:BK303)</f>
        <v>0</v>
      </c>
    </row>
    <row r="288" spans="1:65" s="2" customFormat="1" ht="19.8" customHeight="1">
      <c r="A288" s="36"/>
      <c r="B288" s="37"/>
      <c r="C288" s="188" t="s">
        <v>418</v>
      </c>
      <c r="D288" s="188" t="s">
        <v>151</v>
      </c>
      <c r="E288" s="189" t="s">
        <v>419</v>
      </c>
      <c r="F288" s="190" t="s">
        <v>420</v>
      </c>
      <c r="G288" s="191" t="s">
        <v>213</v>
      </c>
      <c r="H288" s="192">
        <v>12.3</v>
      </c>
      <c r="I288" s="193"/>
      <c r="J288" s="194">
        <f>ROUND(I288*H288,1)</f>
        <v>0</v>
      </c>
      <c r="K288" s="190" t="s">
        <v>155</v>
      </c>
      <c r="L288" s="41"/>
      <c r="M288" s="195" t="s">
        <v>19</v>
      </c>
      <c r="N288" s="196" t="s">
        <v>44</v>
      </c>
      <c r="O288" s="66"/>
      <c r="P288" s="197">
        <f>O288*H288</f>
        <v>0</v>
      </c>
      <c r="Q288" s="197">
        <v>0</v>
      </c>
      <c r="R288" s="197">
        <f>Q288*H288</f>
        <v>0</v>
      </c>
      <c r="S288" s="197">
        <v>0</v>
      </c>
      <c r="T288" s="197">
        <f>S288*H288</f>
        <v>0</v>
      </c>
      <c r="U288" s="198" t="s">
        <v>19</v>
      </c>
      <c r="V288" s="36"/>
      <c r="W288" s="36"/>
      <c r="X288" s="36"/>
      <c r="Y288" s="36"/>
      <c r="Z288" s="36"/>
      <c r="AA288" s="36"/>
      <c r="AB288" s="36"/>
      <c r="AC288" s="36"/>
      <c r="AD288" s="36"/>
      <c r="AE288" s="36"/>
      <c r="AR288" s="199" t="s">
        <v>156</v>
      </c>
      <c r="AT288" s="199" t="s">
        <v>151</v>
      </c>
      <c r="AU288" s="199" t="s">
        <v>84</v>
      </c>
      <c r="AY288" s="19" t="s">
        <v>147</v>
      </c>
      <c r="BE288" s="200">
        <f>IF(N288="základní",J288,0)</f>
        <v>0</v>
      </c>
      <c r="BF288" s="200">
        <f>IF(N288="snížená",J288,0)</f>
        <v>0</v>
      </c>
      <c r="BG288" s="200">
        <f>IF(N288="zákl. přenesená",J288,0)</f>
        <v>0</v>
      </c>
      <c r="BH288" s="200">
        <f>IF(N288="sníž. přenesená",J288,0)</f>
        <v>0</v>
      </c>
      <c r="BI288" s="200">
        <f>IF(N288="nulová",J288,0)</f>
        <v>0</v>
      </c>
      <c r="BJ288" s="19" t="s">
        <v>81</v>
      </c>
      <c r="BK288" s="200">
        <f>ROUND(I288*H288,1)</f>
        <v>0</v>
      </c>
      <c r="BL288" s="19" t="s">
        <v>156</v>
      </c>
      <c r="BM288" s="199" t="s">
        <v>421</v>
      </c>
    </row>
    <row r="289" spans="1:65" s="2" customFormat="1" ht="57.6">
      <c r="A289" s="36"/>
      <c r="B289" s="37"/>
      <c r="C289" s="38"/>
      <c r="D289" s="201" t="s">
        <v>158</v>
      </c>
      <c r="E289" s="38"/>
      <c r="F289" s="202" t="s">
        <v>422</v>
      </c>
      <c r="G289" s="38"/>
      <c r="H289" s="38"/>
      <c r="I289" s="110"/>
      <c r="J289" s="38"/>
      <c r="K289" s="38"/>
      <c r="L289" s="41"/>
      <c r="M289" s="203"/>
      <c r="N289" s="204"/>
      <c r="O289" s="66"/>
      <c r="P289" s="66"/>
      <c r="Q289" s="66"/>
      <c r="R289" s="66"/>
      <c r="S289" s="66"/>
      <c r="T289" s="66"/>
      <c r="U289" s="67"/>
      <c r="V289" s="36"/>
      <c r="W289" s="36"/>
      <c r="X289" s="36"/>
      <c r="Y289" s="36"/>
      <c r="Z289" s="36"/>
      <c r="AA289" s="36"/>
      <c r="AB289" s="36"/>
      <c r="AC289" s="36"/>
      <c r="AD289" s="36"/>
      <c r="AE289" s="36"/>
      <c r="AT289" s="19" t="s">
        <v>158</v>
      </c>
      <c r="AU289" s="19" t="s">
        <v>84</v>
      </c>
    </row>
    <row r="290" spans="1:65" s="13" customFormat="1" ht="10.199999999999999">
      <c r="B290" s="205"/>
      <c r="C290" s="206"/>
      <c r="D290" s="201" t="s">
        <v>160</v>
      </c>
      <c r="E290" s="207" t="s">
        <v>19</v>
      </c>
      <c r="F290" s="208" t="s">
        <v>423</v>
      </c>
      <c r="G290" s="206"/>
      <c r="H290" s="209">
        <v>12.3</v>
      </c>
      <c r="I290" s="210"/>
      <c r="J290" s="206"/>
      <c r="K290" s="206"/>
      <c r="L290" s="211"/>
      <c r="M290" s="212"/>
      <c r="N290" s="213"/>
      <c r="O290" s="213"/>
      <c r="P290" s="213"/>
      <c r="Q290" s="213"/>
      <c r="R290" s="213"/>
      <c r="S290" s="213"/>
      <c r="T290" s="213"/>
      <c r="U290" s="214"/>
      <c r="AT290" s="215" t="s">
        <v>160</v>
      </c>
      <c r="AU290" s="215" t="s">
        <v>84</v>
      </c>
      <c r="AV290" s="13" t="s">
        <v>81</v>
      </c>
      <c r="AW290" s="13" t="s">
        <v>33</v>
      </c>
      <c r="AX290" s="13" t="s">
        <v>77</v>
      </c>
      <c r="AY290" s="215" t="s">
        <v>147</v>
      </c>
    </row>
    <row r="291" spans="1:65" s="2" customFormat="1" ht="19.8" customHeight="1">
      <c r="A291" s="36"/>
      <c r="B291" s="37"/>
      <c r="C291" s="188" t="s">
        <v>424</v>
      </c>
      <c r="D291" s="188" t="s">
        <v>151</v>
      </c>
      <c r="E291" s="189" t="s">
        <v>425</v>
      </c>
      <c r="F291" s="190" t="s">
        <v>426</v>
      </c>
      <c r="G291" s="191" t="s">
        <v>154</v>
      </c>
      <c r="H291" s="192">
        <v>0.78800000000000003</v>
      </c>
      <c r="I291" s="193"/>
      <c r="J291" s="194">
        <f>ROUND(I291*H291,1)</f>
        <v>0</v>
      </c>
      <c r="K291" s="190" t="s">
        <v>155</v>
      </c>
      <c r="L291" s="41"/>
      <c r="M291" s="195" t="s">
        <v>19</v>
      </c>
      <c r="N291" s="196" t="s">
        <v>44</v>
      </c>
      <c r="O291" s="66"/>
      <c r="P291" s="197">
        <f>O291*H291</f>
        <v>0</v>
      </c>
      <c r="Q291" s="197">
        <v>2.16</v>
      </c>
      <c r="R291" s="197">
        <f>Q291*H291</f>
        <v>1.7020800000000003</v>
      </c>
      <c r="S291" s="197">
        <v>0</v>
      </c>
      <c r="T291" s="197">
        <f>S291*H291</f>
        <v>0</v>
      </c>
      <c r="U291" s="198" t="s">
        <v>19</v>
      </c>
      <c r="V291" s="36"/>
      <c r="W291" s="36"/>
      <c r="X291" s="36"/>
      <c r="Y291" s="36"/>
      <c r="Z291" s="36"/>
      <c r="AA291" s="36"/>
      <c r="AB291" s="36"/>
      <c r="AC291" s="36"/>
      <c r="AD291" s="36"/>
      <c r="AE291" s="36"/>
      <c r="AR291" s="199" t="s">
        <v>156</v>
      </c>
      <c r="AT291" s="199" t="s">
        <v>151</v>
      </c>
      <c r="AU291" s="199" t="s">
        <v>84</v>
      </c>
      <c r="AY291" s="19" t="s">
        <v>147</v>
      </c>
      <c r="BE291" s="200">
        <f>IF(N291="základní",J291,0)</f>
        <v>0</v>
      </c>
      <c r="BF291" s="200">
        <f>IF(N291="snížená",J291,0)</f>
        <v>0</v>
      </c>
      <c r="BG291" s="200">
        <f>IF(N291="zákl. přenesená",J291,0)</f>
        <v>0</v>
      </c>
      <c r="BH291" s="200">
        <f>IF(N291="sníž. přenesená",J291,0)</f>
        <v>0</v>
      </c>
      <c r="BI291" s="200">
        <f>IF(N291="nulová",J291,0)</f>
        <v>0</v>
      </c>
      <c r="BJ291" s="19" t="s">
        <v>81</v>
      </c>
      <c r="BK291" s="200">
        <f>ROUND(I291*H291,1)</f>
        <v>0</v>
      </c>
      <c r="BL291" s="19" t="s">
        <v>156</v>
      </c>
      <c r="BM291" s="199" t="s">
        <v>427</v>
      </c>
    </row>
    <row r="292" spans="1:65" s="2" customFormat="1" ht="38.4">
      <c r="A292" s="36"/>
      <c r="B292" s="37"/>
      <c r="C292" s="38"/>
      <c r="D292" s="201" t="s">
        <v>158</v>
      </c>
      <c r="E292" s="38"/>
      <c r="F292" s="202" t="s">
        <v>428</v>
      </c>
      <c r="G292" s="38"/>
      <c r="H292" s="38"/>
      <c r="I292" s="110"/>
      <c r="J292" s="38"/>
      <c r="K292" s="38"/>
      <c r="L292" s="41"/>
      <c r="M292" s="203"/>
      <c r="N292" s="204"/>
      <c r="O292" s="66"/>
      <c r="P292" s="66"/>
      <c r="Q292" s="66"/>
      <c r="R292" s="66"/>
      <c r="S292" s="66"/>
      <c r="T292" s="66"/>
      <c r="U292" s="67"/>
      <c r="V292" s="36"/>
      <c r="W292" s="36"/>
      <c r="X292" s="36"/>
      <c r="Y292" s="36"/>
      <c r="Z292" s="36"/>
      <c r="AA292" s="36"/>
      <c r="AB292" s="36"/>
      <c r="AC292" s="36"/>
      <c r="AD292" s="36"/>
      <c r="AE292" s="36"/>
      <c r="AT292" s="19" t="s">
        <v>158</v>
      </c>
      <c r="AU292" s="19" t="s">
        <v>84</v>
      </c>
    </row>
    <row r="293" spans="1:65" s="13" customFormat="1" ht="10.199999999999999">
      <c r="B293" s="205"/>
      <c r="C293" s="206"/>
      <c r="D293" s="201" t="s">
        <v>160</v>
      </c>
      <c r="E293" s="207" t="s">
        <v>19</v>
      </c>
      <c r="F293" s="208" t="s">
        <v>429</v>
      </c>
      <c r="G293" s="206"/>
      <c r="H293" s="209">
        <v>0.78800000000000003</v>
      </c>
      <c r="I293" s="210"/>
      <c r="J293" s="206"/>
      <c r="K293" s="206"/>
      <c r="L293" s="211"/>
      <c r="M293" s="212"/>
      <c r="N293" s="213"/>
      <c r="O293" s="213"/>
      <c r="P293" s="213"/>
      <c r="Q293" s="213"/>
      <c r="R293" s="213"/>
      <c r="S293" s="213"/>
      <c r="T293" s="213"/>
      <c r="U293" s="214"/>
      <c r="AT293" s="215" t="s">
        <v>160</v>
      </c>
      <c r="AU293" s="215" t="s">
        <v>84</v>
      </c>
      <c r="AV293" s="13" t="s">
        <v>81</v>
      </c>
      <c r="AW293" s="13" t="s">
        <v>33</v>
      </c>
      <c r="AX293" s="13" t="s">
        <v>77</v>
      </c>
      <c r="AY293" s="215" t="s">
        <v>147</v>
      </c>
    </row>
    <row r="294" spans="1:65" s="2" customFormat="1" ht="14.4" customHeight="1">
      <c r="A294" s="36"/>
      <c r="B294" s="37"/>
      <c r="C294" s="188" t="s">
        <v>430</v>
      </c>
      <c r="D294" s="188" t="s">
        <v>151</v>
      </c>
      <c r="E294" s="189" t="s">
        <v>431</v>
      </c>
      <c r="F294" s="190" t="s">
        <v>432</v>
      </c>
      <c r="G294" s="191" t="s">
        <v>213</v>
      </c>
      <c r="H294" s="192">
        <v>12.3</v>
      </c>
      <c r="I294" s="193"/>
      <c r="J294" s="194">
        <f>ROUND(I294*H294,1)</f>
        <v>0</v>
      </c>
      <c r="K294" s="190" t="s">
        <v>155</v>
      </c>
      <c r="L294" s="41"/>
      <c r="M294" s="195" t="s">
        <v>19</v>
      </c>
      <c r="N294" s="196" t="s">
        <v>44</v>
      </c>
      <c r="O294" s="66"/>
      <c r="P294" s="197">
        <f>O294*H294</f>
        <v>0</v>
      </c>
      <c r="Q294" s="197">
        <v>0.23</v>
      </c>
      <c r="R294" s="197">
        <f>Q294*H294</f>
        <v>2.8290000000000002</v>
      </c>
      <c r="S294" s="197">
        <v>0</v>
      </c>
      <c r="T294" s="197">
        <f>S294*H294</f>
        <v>0</v>
      </c>
      <c r="U294" s="198" t="s">
        <v>19</v>
      </c>
      <c r="V294" s="36"/>
      <c r="W294" s="36"/>
      <c r="X294" s="36"/>
      <c r="Y294" s="36"/>
      <c r="Z294" s="36"/>
      <c r="AA294" s="36"/>
      <c r="AB294" s="36"/>
      <c r="AC294" s="36"/>
      <c r="AD294" s="36"/>
      <c r="AE294" s="36"/>
      <c r="AR294" s="199" t="s">
        <v>156</v>
      </c>
      <c r="AT294" s="199" t="s">
        <v>151</v>
      </c>
      <c r="AU294" s="199" t="s">
        <v>84</v>
      </c>
      <c r="AY294" s="19" t="s">
        <v>147</v>
      </c>
      <c r="BE294" s="200">
        <f>IF(N294="základní",J294,0)</f>
        <v>0</v>
      </c>
      <c r="BF294" s="200">
        <f>IF(N294="snížená",J294,0)</f>
        <v>0</v>
      </c>
      <c r="BG294" s="200">
        <f>IF(N294="zákl. přenesená",J294,0)</f>
        <v>0</v>
      </c>
      <c r="BH294" s="200">
        <f>IF(N294="sníž. přenesená",J294,0)</f>
        <v>0</v>
      </c>
      <c r="BI294" s="200">
        <f>IF(N294="nulová",J294,0)</f>
        <v>0</v>
      </c>
      <c r="BJ294" s="19" t="s">
        <v>81</v>
      </c>
      <c r="BK294" s="200">
        <f>ROUND(I294*H294,1)</f>
        <v>0</v>
      </c>
      <c r="BL294" s="19" t="s">
        <v>156</v>
      </c>
      <c r="BM294" s="199" t="s">
        <v>433</v>
      </c>
    </row>
    <row r="295" spans="1:65" s="13" customFormat="1" ht="10.199999999999999">
      <c r="B295" s="205"/>
      <c r="C295" s="206"/>
      <c r="D295" s="201" t="s">
        <v>160</v>
      </c>
      <c r="E295" s="207" t="s">
        <v>19</v>
      </c>
      <c r="F295" s="208" t="s">
        <v>423</v>
      </c>
      <c r="G295" s="206"/>
      <c r="H295" s="209">
        <v>12.3</v>
      </c>
      <c r="I295" s="210"/>
      <c r="J295" s="206"/>
      <c r="K295" s="206"/>
      <c r="L295" s="211"/>
      <c r="M295" s="212"/>
      <c r="N295" s="213"/>
      <c r="O295" s="213"/>
      <c r="P295" s="213"/>
      <c r="Q295" s="213"/>
      <c r="R295" s="213"/>
      <c r="S295" s="213"/>
      <c r="T295" s="213"/>
      <c r="U295" s="214"/>
      <c r="AT295" s="215" t="s">
        <v>160</v>
      </c>
      <c r="AU295" s="215" t="s">
        <v>84</v>
      </c>
      <c r="AV295" s="13" t="s">
        <v>81</v>
      </c>
      <c r="AW295" s="13" t="s">
        <v>33</v>
      </c>
      <c r="AX295" s="13" t="s">
        <v>77</v>
      </c>
      <c r="AY295" s="215" t="s">
        <v>147</v>
      </c>
    </row>
    <row r="296" spans="1:65" s="2" customFormat="1" ht="19.8" customHeight="1">
      <c r="A296" s="36"/>
      <c r="B296" s="37"/>
      <c r="C296" s="188" t="s">
        <v>434</v>
      </c>
      <c r="D296" s="188" t="s">
        <v>151</v>
      </c>
      <c r="E296" s="189" t="s">
        <v>435</v>
      </c>
      <c r="F296" s="190" t="s">
        <v>436</v>
      </c>
      <c r="G296" s="191" t="s">
        <v>213</v>
      </c>
      <c r="H296" s="192">
        <v>12.3</v>
      </c>
      <c r="I296" s="193"/>
      <c r="J296" s="194">
        <f>ROUND(I296*H296,1)</f>
        <v>0</v>
      </c>
      <c r="K296" s="190" t="s">
        <v>155</v>
      </c>
      <c r="L296" s="41"/>
      <c r="M296" s="195" t="s">
        <v>19</v>
      </c>
      <c r="N296" s="196" t="s">
        <v>44</v>
      </c>
      <c r="O296" s="66"/>
      <c r="P296" s="197">
        <f>O296*H296</f>
        <v>0</v>
      </c>
      <c r="Q296" s="197">
        <v>0.16192000000000001</v>
      </c>
      <c r="R296" s="197">
        <f>Q296*H296</f>
        <v>1.9916160000000003</v>
      </c>
      <c r="S296" s="197">
        <v>0</v>
      </c>
      <c r="T296" s="197">
        <f>S296*H296</f>
        <v>0</v>
      </c>
      <c r="U296" s="198" t="s">
        <v>19</v>
      </c>
      <c r="V296" s="36"/>
      <c r="W296" s="36"/>
      <c r="X296" s="36"/>
      <c r="Y296" s="36"/>
      <c r="Z296" s="36"/>
      <c r="AA296" s="36"/>
      <c r="AB296" s="36"/>
      <c r="AC296" s="36"/>
      <c r="AD296" s="36"/>
      <c r="AE296" s="36"/>
      <c r="AR296" s="199" t="s">
        <v>156</v>
      </c>
      <c r="AT296" s="199" t="s">
        <v>151</v>
      </c>
      <c r="AU296" s="199" t="s">
        <v>84</v>
      </c>
      <c r="AY296" s="19" t="s">
        <v>147</v>
      </c>
      <c r="BE296" s="200">
        <f>IF(N296="základní",J296,0)</f>
        <v>0</v>
      </c>
      <c r="BF296" s="200">
        <f>IF(N296="snížená",J296,0)</f>
        <v>0</v>
      </c>
      <c r="BG296" s="200">
        <f>IF(N296="zákl. přenesená",J296,0)</f>
        <v>0</v>
      </c>
      <c r="BH296" s="200">
        <f>IF(N296="sníž. přenesená",J296,0)</f>
        <v>0</v>
      </c>
      <c r="BI296" s="200">
        <f>IF(N296="nulová",J296,0)</f>
        <v>0</v>
      </c>
      <c r="BJ296" s="19" t="s">
        <v>81</v>
      </c>
      <c r="BK296" s="200">
        <f>ROUND(I296*H296,1)</f>
        <v>0</v>
      </c>
      <c r="BL296" s="19" t="s">
        <v>156</v>
      </c>
      <c r="BM296" s="199" t="s">
        <v>437</v>
      </c>
    </row>
    <row r="297" spans="1:65" s="2" customFormat="1" ht="182.4">
      <c r="A297" s="36"/>
      <c r="B297" s="37"/>
      <c r="C297" s="38"/>
      <c r="D297" s="201" t="s">
        <v>158</v>
      </c>
      <c r="E297" s="38"/>
      <c r="F297" s="202" t="s">
        <v>438</v>
      </c>
      <c r="G297" s="38"/>
      <c r="H297" s="38"/>
      <c r="I297" s="110"/>
      <c r="J297" s="38"/>
      <c r="K297" s="38"/>
      <c r="L297" s="41"/>
      <c r="M297" s="203"/>
      <c r="N297" s="204"/>
      <c r="O297" s="66"/>
      <c r="P297" s="66"/>
      <c r="Q297" s="66"/>
      <c r="R297" s="66"/>
      <c r="S297" s="66"/>
      <c r="T297" s="66"/>
      <c r="U297" s="67"/>
      <c r="V297" s="36"/>
      <c r="W297" s="36"/>
      <c r="X297" s="36"/>
      <c r="Y297" s="36"/>
      <c r="Z297" s="36"/>
      <c r="AA297" s="36"/>
      <c r="AB297" s="36"/>
      <c r="AC297" s="36"/>
      <c r="AD297" s="36"/>
      <c r="AE297" s="36"/>
      <c r="AT297" s="19" t="s">
        <v>158</v>
      </c>
      <c r="AU297" s="19" t="s">
        <v>84</v>
      </c>
    </row>
    <row r="298" spans="1:65" s="13" customFormat="1" ht="10.199999999999999">
      <c r="B298" s="205"/>
      <c r="C298" s="206"/>
      <c r="D298" s="201" t="s">
        <v>160</v>
      </c>
      <c r="E298" s="207" t="s">
        <v>19</v>
      </c>
      <c r="F298" s="208" t="s">
        <v>423</v>
      </c>
      <c r="G298" s="206"/>
      <c r="H298" s="209">
        <v>12.3</v>
      </c>
      <c r="I298" s="210"/>
      <c r="J298" s="206"/>
      <c r="K298" s="206"/>
      <c r="L298" s="211"/>
      <c r="M298" s="212"/>
      <c r="N298" s="213"/>
      <c r="O298" s="213"/>
      <c r="P298" s="213"/>
      <c r="Q298" s="213"/>
      <c r="R298" s="213"/>
      <c r="S298" s="213"/>
      <c r="T298" s="213"/>
      <c r="U298" s="214"/>
      <c r="AT298" s="215" t="s">
        <v>160</v>
      </c>
      <c r="AU298" s="215" t="s">
        <v>84</v>
      </c>
      <c r="AV298" s="13" t="s">
        <v>81</v>
      </c>
      <c r="AW298" s="13" t="s">
        <v>33</v>
      </c>
      <c r="AX298" s="13" t="s">
        <v>77</v>
      </c>
      <c r="AY298" s="215" t="s">
        <v>147</v>
      </c>
    </row>
    <row r="299" spans="1:65" s="2" customFormat="1" ht="30" customHeight="1">
      <c r="A299" s="36"/>
      <c r="B299" s="37"/>
      <c r="C299" s="188" t="s">
        <v>439</v>
      </c>
      <c r="D299" s="188" t="s">
        <v>151</v>
      </c>
      <c r="E299" s="189" t="s">
        <v>440</v>
      </c>
      <c r="F299" s="190" t="s">
        <v>441</v>
      </c>
      <c r="G299" s="191" t="s">
        <v>213</v>
      </c>
      <c r="H299" s="192">
        <v>12.3</v>
      </c>
      <c r="I299" s="193"/>
      <c r="J299" s="194">
        <f>ROUND(I299*H299,1)</f>
        <v>0</v>
      </c>
      <c r="K299" s="190" t="s">
        <v>155</v>
      </c>
      <c r="L299" s="41"/>
      <c r="M299" s="195" t="s">
        <v>19</v>
      </c>
      <c r="N299" s="196" t="s">
        <v>44</v>
      </c>
      <c r="O299" s="66"/>
      <c r="P299" s="197">
        <f>O299*H299</f>
        <v>0</v>
      </c>
      <c r="Q299" s="197">
        <v>0.10100000000000001</v>
      </c>
      <c r="R299" s="197">
        <f>Q299*H299</f>
        <v>1.2423000000000002</v>
      </c>
      <c r="S299" s="197">
        <v>0</v>
      </c>
      <c r="T299" s="197">
        <f>S299*H299</f>
        <v>0</v>
      </c>
      <c r="U299" s="198" t="s">
        <v>19</v>
      </c>
      <c r="V299" s="36"/>
      <c r="W299" s="36"/>
      <c r="X299" s="36"/>
      <c r="Y299" s="36"/>
      <c r="Z299" s="36"/>
      <c r="AA299" s="36"/>
      <c r="AB299" s="36"/>
      <c r="AC299" s="36"/>
      <c r="AD299" s="36"/>
      <c r="AE299" s="36"/>
      <c r="AR299" s="199" t="s">
        <v>156</v>
      </c>
      <c r="AT299" s="199" t="s">
        <v>151</v>
      </c>
      <c r="AU299" s="199" t="s">
        <v>84</v>
      </c>
      <c r="AY299" s="19" t="s">
        <v>147</v>
      </c>
      <c r="BE299" s="200">
        <f>IF(N299="základní",J299,0)</f>
        <v>0</v>
      </c>
      <c r="BF299" s="200">
        <f>IF(N299="snížená",J299,0)</f>
        <v>0</v>
      </c>
      <c r="BG299" s="200">
        <f>IF(N299="zákl. přenesená",J299,0)</f>
        <v>0</v>
      </c>
      <c r="BH299" s="200">
        <f>IF(N299="sníž. přenesená",J299,0)</f>
        <v>0</v>
      </c>
      <c r="BI299" s="200">
        <f>IF(N299="nulová",J299,0)</f>
        <v>0</v>
      </c>
      <c r="BJ299" s="19" t="s">
        <v>81</v>
      </c>
      <c r="BK299" s="200">
        <f>ROUND(I299*H299,1)</f>
        <v>0</v>
      </c>
      <c r="BL299" s="19" t="s">
        <v>156</v>
      </c>
      <c r="BM299" s="199" t="s">
        <v>442</v>
      </c>
    </row>
    <row r="300" spans="1:65" s="2" customFormat="1" ht="96">
      <c r="A300" s="36"/>
      <c r="B300" s="37"/>
      <c r="C300" s="38"/>
      <c r="D300" s="201" t="s">
        <v>158</v>
      </c>
      <c r="E300" s="38"/>
      <c r="F300" s="202" t="s">
        <v>443</v>
      </c>
      <c r="G300" s="38"/>
      <c r="H300" s="38"/>
      <c r="I300" s="110"/>
      <c r="J300" s="38"/>
      <c r="K300" s="38"/>
      <c r="L300" s="41"/>
      <c r="M300" s="203"/>
      <c r="N300" s="204"/>
      <c r="O300" s="66"/>
      <c r="P300" s="66"/>
      <c r="Q300" s="66"/>
      <c r="R300" s="66"/>
      <c r="S300" s="66"/>
      <c r="T300" s="66"/>
      <c r="U300" s="67"/>
      <c r="V300" s="36"/>
      <c r="W300" s="36"/>
      <c r="X300" s="36"/>
      <c r="Y300" s="36"/>
      <c r="Z300" s="36"/>
      <c r="AA300" s="36"/>
      <c r="AB300" s="36"/>
      <c r="AC300" s="36"/>
      <c r="AD300" s="36"/>
      <c r="AE300" s="36"/>
      <c r="AT300" s="19" t="s">
        <v>158</v>
      </c>
      <c r="AU300" s="19" t="s">
        <v>84</v>
      </c>
    </row>
    <row r="301" spans="1:65" s="13" customFormat="1" ht="10.199999999999999">
      <c r="B301" s="205"/>
      <c r="C301" s="206"/>
      <c r="D301" s="201" t="s">
        <v>160</v>
      </c>
      <c r="E301" s="207" t="s">
        <v>19</v>
      </c>
      <c r="F301" s="208" t="s">
        <v>423</v>
      </c>
      <c r="G301" s="206"/>
      <c r="H301" s="209">
        <v>12.3</v>
      </c>
      <c r="I301" s="210"/>
      <c r="J301" s="206"/>
      <c r="K301" s="206"/>
      <c r="L301" s="211"/>
      <c r="M301" s="212"/>
      <c r="N301" s="213"/>
      <c r="O301" s="213"/>
      <c r="P301" s="213"/>
      <c r="Q301" s="213"/>
      <c r="R301" s="213"/>
      <c r="S301" s="213"/>
      <c r="T301" s="213"/>
      <c r="U301" s="214"/>
      <c r="AT301" s="215" t="s">
        <v>160</v>
      </c>
      <c r="AU301" s="215" t="s">
        <v>84</v>
      </c>
      <c r="AV301" s="13" t="s">
        <v>81</v>
      </c>
      <c r="AW301" s="13" t="s">
        <v>33</v>
      </c>
      <c r="AX301" s="13" t="s">
        <v>77</v>
      </c>
      <c r="AY301" s="215" t="s">
        <v>147</v>
      </c>
    </row>
    <row r="302" spans="1:65" s="2" customFormat="1" ht="14.4" customHeight="1">
      <c r="A302" s="36"/>
      <c r="B302" s="37"/>
      <c r="C302" s="248" t="s">
        <v>444</v>
      </c>
      <c r="D302" s="248" t="s">
        <v>222</v>
      </c>
      <c r="E302" s="249" t="s">
        <v>445</v>
      </c>
      <c r="F302" s="250" t="s">
        <v>446</v>
      </c>
      <c r="G302" s="251" t="s">
        <v>213</v>
      </c>
      <c r="H302" s="252">
        <v>13.53</v>
      </c>
      <c r="I302" s="253"/>
      <c r="J302" s="254">
        <f>ROUND(I302*H302,1)</f>
        <v>0</v>
      </c>
      <c r="K302" s="250" t="s">
        <v>155</v>
      </c>
      <c r="L302" s="255"/>
      <c r="M302" s="256" t="s">
        <v>19</v>
      </c>
      <c r="N302" s="257" t="s">
        <v>44</v>
      </c>
      <c r="O302" s="66"/>
      <c r="P302" s="197">
        <f>O302*H302</f>
        <v>0</v>
      </c>
      <c r="Q302" s="197">
        <v>0.13200000000000001</v>
      </c>
      <c r="R302" s="197">
        <f>Q302*H302</f>
        <v>1.78596</v>
      </c>
      <c r="S302" s="197">
        <v>0</v>
      </c>
      <c r="T302" s="197">
        <f>S302*H302</f>
        <v>0</v>
      </c>
      <c r="U302" s="198" t="s">
        <v>19</v>
      </c>
      <c r="V302" s="36"/>
      <c r="W302" s="36"/>
      <c r="X302" s="36"/>
      <c r="Y302" s="36"/>
      <c r="Z302" s="36"/>
      <c r="AA302" s="36"/>
      <c r="AB302" s="36"/>
      <c r="AC302" s="36"/>
      <c r="AD302" s="36"/>
      <c r="AE302" s="36"/>
      <c r="AR302" s="199" t="s">
        <v>210</v>
      </c>
      <c r="AT302" s="199" t="s">
        <v>222</v>
      </c>
      <c r="AU302" s="199" t="s">
        <v>84</v>
      </c>
      <c r="AY302" s="19" t="s">
        <v>147</v>
      </c>
      <c r="BE302" s="200">
        <f>IF(N302="základní",J302,0)</f>
        <v>0</v>
      </c>
      <c r="BF302" s="200">
        <f>IF(N302="snížená",J302,0)</f>
        <v>0</v>
      </c>
      <c r="BG302" s="200">
        <f>IF(N302="zákl. přenesená",J302,0)</f>
        <v>0</v>
      </c>
      <c r="BH302" s="200">
        <f>IF(N302="sníž. přenesená",J302,0)</f>
        <v>0</v>
      </c>
      <c r="BI302" s="200">
        <f>IF(N302="nulová",J302,0)</f>
        <v>0</v>
      </c>
      <c r="BJ302" s="19" t="s">
        <v>81</v>
      </c>
      <c r="BK302" s="200">
        <f>ROUND(I302*H302,1)</f>
        <v>0</v>
      </c>
      <c r="BL302" s="19" t="s">
        <v>156</v>
      </c>
      <c r="BM302" s="199" t="s">
        <v>447</v>
      </c>
    </row>
    <row r="303" spans="1:65" s="13" customFormat="1" ht="10.199999999999999">
      <c r="B303" s="205"/>
      <c r="C303" s="206"/>
      <c r="D303" s="201" t="s">
        <v>160</v>
      </c>
      <c r="E303" s="207" t="s">
        <v>19</v>
      </c>
      <c r="F303" s="208" t="s">
        <v>448</v>
      </c>
      <c r="G303" s="206"/>
      <c r="H303" s="209">
        <v>13.53</v>
      </c>
      <c r="I303" s="210"/>
      <c r="J303" s="206"/>
      <c r="K303" s="206"/>
      <c r="L303" s="211"/>
      <c r="M303" s="212"/>
      <c r="N303" s="213"/>
      <c r="O303" s="213"/>
      <c r="P303" s="213"/>
      <c r="Q303" s="213"/>
      <c r="R303" s="213"/>
      <c r="S303" s="213"/>
      <c r="T303" s="213"/>
      <c r="U303" s="214"/>
      <c r="AT303" s="215" t="s">
        <v>160</v>
      </c>
      <c r="AU303" s="215" t="s">
        <v>84</v>
      </c>
      <c r="AV303" s="13" t="s">
        <v>81</v>
      </c>
      <c r="AW303" s="13" t="s">
        <v>33</v>
      </c>
      <c r="AX303" s="13" t="s">
        <v>77</v>
      </c>
      <c r="AY303" s="215" t="s">
        <v>147</v>
      </c>
    </row>
    <row r="304" spans="1:65" s="12" customFormat="1" ht="20.85" customHeight="1">
      <c r="B304" s="172"/>
      <c r="C304" s="173"/>
      <c r="D304" s="174" t="s">
        <v>71</v>
      </c>
      <c r="E304" s="186" t="s">
        <v>449</v>
      </c>
      <c r="F304" s="186" t="s">
        <v>450</v>
      </c>
      <c r="G304" s="173"/>
      <c r="H304" s="173"/>
      <c r="I304" s="176"/>
      <c r="J304" s="187">
        <f>BK304</f>
        <v>0</v>
      </c>
      <c r="K304" s="173"/>
      <c r="L304" s="178"/>
      <c r="M304" s="179"/>
      <c r="N304" s="180"/>
      <c r="O304" s="180"/>
      <c r="P304" s="181">
        <f>SUM(P305:P340)</f>
        <v>0</v>
      </c>
      <c r="Q304" s="180"/>
      <c r="R304" s="181">
        <f>SUM(R305:R340)</f>
        <v>20.028604060000006</v>
      </c>
      <c r="S304" s="180"/>
      <c r="T304" s="181">
        <f>SUM(T305:T340)</f>
        <v>0</v>
      </c>
      <c r="U304" s="182"/>
      <c r="AR304" s="183" t="s">
        <v>77</v>
      </c>
      <c r="AT304" s="184" t="s">
        <v>71</v>
      </c>
      <c r="AU304" s="184" t="s">
        <v>81</v>
      </c>
      <c r="AY304" s="183" t="s">
        <v>147</v>
      </c>
      <c r="BK304" s="185">
        <f>SUM(BK305:BK340)</f>
        <v>0</v>
      </c>
    </row>
    <row r="305" spans="1:65" s="2" customFormat="1" ht="19.8" customHeight="1">
      <c r="A305" s="36"/>
      <c r="B305" s="37"/>
      <c r="C305" s="188" t="s">
        <v>451</v>
      </c>
      <c r="D305" s="188" t="s">
        <v>151</v>
      </c>
      <c r="E305" s="189" t="s">
        <v>419</v>
      </c>
      <c r="F305" s="190" t="s">
        <v>420</v>
      </c>
      <c r="G305" s="191" t="s">
        <v>213</v>
      </c>
      <c r="H305" s="192">
        <v>28.448</v>
      </c>
      <c r="I305" s="193"/>
      <c r="J305" s="194">
        <f>ROUND(I305*H305,1)</f>
        <v>0</v>
      </c>
      <c r="K305" s="190" t="s">
        <v>155</v>
      </c>
      <c r="L305" s="41"/>
      <c r="M305" s="195" t="s">
        <v>19</v>
      </c>
      <c r="N305" s="196" t="s">
        <v>44</v>
      </c>
      <c r="O305" s="66"/>
      <c r="P305" s="197">
        <f>O305*H305</f>
        <v>0</v>
      </c>
      <c r="Q305" s="197">
        <v>0</v>
      </c>
      <c r="R305" s="197">
        <f>Q305*H305</f>
        <v>0</v>
      </c>
      <c r="S305" s="197">
        <v>0</v>
      </c>
      <c r="T305" s="197">
        <f>S305*H305</f>
        <v>0</v>
      </c>
      <c r="U305" s="198" t="s">
        <v>19</v>
      </c>
      <c r="V305" s="36"/>
      <c r="W305" s="36"/>
      <c r="X305" s="36"/>
      <c r="Y305" s="36"/>
      <c r="Z305" s="36"/>
      <c r="AA305" s="36"/>
      <c r="AB305" s="36"/>
      <c r="AC305" s="36"/>
      <c r="AD305" s="36"/>
      <c r="AE305" s="36"/>
      <c r="AR305" s="199" t="s">
        <v>156</v>
      </c>
      <c r="AT305" s="199" t="s">
        <v>151</v>
      </c>
      <c r="AU305" s="199" t="s">
        <v>84</v>
      </c>
      <c r="AY305" s="19" t="s">
        <v>147</v>
      </c>
      <c r="BE305" s="200">
        <f>IF(N305="základní",J305,0)</f>
        <v>0</v>
      </c>
      <c r="BF305" s="200">
        <f>IF(N305="snížená",J305,0)</f>
        <v>0</v>
      </c>
      <c r="BG305" s="200">
        <f>IF(N305="zákl. přenesená",J305,0)</f>
        <v>0</v>
      </c>
      <c r="BH305" s="200">
        <f>IF(N305="sníž. přenesená",J305,0)</f>
        <v>0</v>
      </c>
      <c r="BI305" s="200">
        <f>IF(N305="nulová",J305,0)</f>
        <v>0</v>
      </c>
      <c r="BJ305" s="19" t="s">
        <v>81</v>
      </c>
      <c r="BK305" s="200">
        <f>ROUND(I305*H305,1)</f>
        <v>0</v>
      </c>
      <c r="BL305" s="19" t="s">
        <v>156</v>
      </c>
      <c r="BM305" s="199" t="s">
        <v>452</v>
      </c>
    </row>
    <row r="306" spans="1:65" s="2" customFormat="1" ht="57.6">
      <c r="A306" s="36"/>
      <c r="B306" s="37"/>
      <c r="C306" s="38"/>
      <c r="D306" s="201" t="s">
        <v>158</v>
      </c>
      <c r="E306" s="38"/>
      <c r="F306" s="202" t="s">
        <v>422</v>
      </c>
      <c r="G306" s="38"/>
      <c r="H306" s="38"/>
      <c r="I306" s="110"/>
      <c r="J306" s="38"/>
      <c r="K306" s="38"/>
      <c r="L306" s="41"/>
      <c r="M306" s="203"/>
      <c r="N306" s="204"/>
      <c r="O306" s="66"/>
      <c r="P306" s="66"/>
      <c r="Q306" s="66"/>
      <c r="R306" s="66"/>
      <c r="S306" s="66"/>
      <c r="T306" s="66"/>
      <c r="U306" s="67"/>
      <c r="V306" s="36"/>
      <c r="W306" s="36"/>
      <c r="X306" s="36"/>
      <c r="Y306" s="36"/>
      <c r="Z306" s="36"/>
      <c r="AA306" s="36"/>
      <c r="AB306" s="36"/>
      <c r="AC306" s="36"/>
      <c r="AD306" s="36"/>
      <c r="AE306" s="36"/>
      <c r="AT306" s="19" t="s">
        <v>158</v>
      </c>
      <c r="AU306" s="19" t="s">
        <v>84</v>
      </c>
    </row>
    <row r="307" spans="1:65" s="13" customFormat="1" ht="10.199999999999999">
      <c r="B307" s="205"/>
      <c r="C307" s="206"/>
      <c r="D307" s="201" t="s">
        <v>160</v>
      </c>
      <c r="E307" s="207" t="s">
        <v>19</v>
      </c>
      <c r="F307" s="208" t="s">
        <v>453</v>
      </c>
      <c r="G307" s="206"/>
      <c r="H307" s="209">
        <v>21.17</v>
      </c>
      <c r="I307" s="210"/>
      <c r="J307" s="206"/>
      <c r="K307" s="206"/>
      <c r="L307" s="211"/>
      <c r="M307" s="212"/>
      <c r="N307" s="213"/>
      <c r="O307" s="213"/>
      <c r="P307" s="213"/>
      <c r="Q307" s="213"/>
      <c r="R307" s="213"/>
      <c r="S307" s="213"/>
      <c r="T307" s="213"/>
      <c r="U307" s="214"/>
      <c r="AT307" s="215" t="s">
        <v>160</v>
      </c>
      <c r="AU307" s="215" t="s">
        <v>84</v>
      </c>
      <c r="AV307" s="13" t="s">
        <v>81</v>
      </c>
      <c r="AW307" s="13" t="s">
        <v>33</v>
      </c>
      <c r="AX307" s="13" t="s">
        <v>72</v>
      </c>
      <c r="AY307" s="215" t="s">
        <v>147</v>
      </c>
    </row>
    <row r="308" spans="1:65" s="14" customFormat="1" ht="10.199999999999999">
      <c r="B308" s="216"/>
      <c r="C308" s="217"/>
      <c r="D308" s="201" t="s">
        <v>160</v>
      </c>
      <c r="E308" s="218" t="s">
        <v>19</v>
      </c>
      <c r="F308" s="219" t="s">
        <v>183</v>
      </c>
      <c r="G308" s="217"/>
      <c r="H308" s="220">
        <v>21.17</v>
      </c>
      <c r="I308" s="221"/>
      <c r="J308" s="217"/>
      <c r="K308" s="217"/>
      <c r="L308" s="222"/>
      <c r="M308" s="223"/>
      <c r="N308" s="224"/>
      <c r="O308" s="224"/>
      <c r="P308" s="224"/>
      <c r="Q308" s="224"/>
      <c r="R308" s="224"/>
      <c r="S308" s="224"/>
      <c r="T308" s="224"/>
      <c r="U308" s="225"/>
      <c r="AT308" s="226" t="s">
        <v>160</v>
      </c>
      <c r="AU308" s="226" t="s">
        <v>84</v>
      </c>
      <c r="AV308" s="14" t="s">
        <v>84</v>
      </c>
      <c r="AW308" s="14" t="s">
        <v>33</v>
      </c>
      <c r="AX308" s="14" t="s">
        <v>72</v>
      </c>
      <c r="AY308" s="226" t="s">
        <v>147</v>
      </c>
    </row>
    <row r="309" spans="1:65" s="13" customFormat="1" ht="10.199999999999999">
      <c r="B309" s="205"/>
      <c r="C309" s="206"/>
      <c r="D309" s="201" t="s">
        <v>160</v>
      </c>
      <c r="E309" s="207" t="s">
        <v>19</v>
      </c>
      <c r="F309" s="208" t="s">
        <v>454</v>
      </c>
      <c r="G309" s="206"/>
      <c r="H309" s="209">
        <v>7.2779999999999996</v>
      </c>
      <c r="I309" s="210"/>
      <c r="J309" s="206"/>
      <c r="K309" s="206"/>
      <c r="L309" s="211"/>
      <c r="M309" s="212"/>
      <c r="N309" s="213"/>
      <c r="O309" s="213"/>
      <c r="P309" s="213"/>
      <c r="Q309" s="213"/>
      <c r="R309" s="213"/>
      <c r="S309" s="213"/>
      <c r="T309" s="213"/>
      <c r="U309" s="214"/>
      <c r="AT309" s="215" t="s">
        <v>160</v>
      </c>
      <c r="AU309" s="215" t="s">
        <v>84</v>
      </c>
      <c r="AV309" s="13" t="s">
        <v>81</v>
      </c>
      <c r="AW309" s="13" t="s">
        <v>33</v>
      </c>
      <c r="AX309" s="13" t="s">
        <v>72</v>
      </c>
      <c r="AY309" s="215" t="s">
        <v>147</v>
      </c>
    </row>
    <row r="310" spans="1:65" s="14" customFormat="1" ht="10.199999999999999">
      <c r="B310" s="216"/>
      <c r="C310" s="217"/>
      <c r="D310" s="201" t="s">
        <v>160</v>
      </c>
      <c r="E310" s="218" t="s">
        <v>19</v>
      </c>
      <c r="F310" s="219" t="s">
        <v>455</v>
      </c>
      <c r="G310" s="217"/>
      <c r="H310" s="220">
        <v>7.2779999999999996</v>
      </c>
      <c r="I310" s="221"/>
      <c r="J310" s="217"/>
      <c r="K310" s="217"/>
      <c r="L310" s="222"/>
      <c r="M310" s="223"/>
      <c r="N310" s="224"/>
      <c r="O310" s="224"/>
      <c r="P310" s="224"/>
      <c r="Q310" s="224"/>
      <c r="R310" s="224"/>
      <c r="S310" s="224"/>
      <c r="T310" s="224"/>
      <c r="U310" s="225"/>
      <c r="AT310" s="226" t="s">
        <v>160</v>
      </c>
      <c r="AU310" s="226" t="s">
        <v>84</v>
      </c>
      <c r="AV310" s="14" t="s">
        <v>84</v>
      </c>
      <c r="AW310" s="14" t="s">
        <v>33</v>
      </c>
      <c r="AX310" s="14" t="s">
        <v>72</v>
      </c>
      <c r="AY310" s="226" t="s">
        <v>147</v>
      </c>
    </row>
    <row r="311" spans="1:65" s="15" customFormat="1" ht="10.199999999999999">
      <c r="B311" s="227"/>
      <c r="C311" s="228"/>
      <c r="D311" s="201" t="s">
        <v>160</v>
      </c>
      <c r="E311" s="229" t="s">
        <v>19</v>
      </c>
      <c r="F311" s="230" t="s">
        <v>163</v>
      </c>
      <c r="G311" s="228"/>
      <c r="H311" s="231">
        <v>28.448</v>
      </c>
      <c r="I311" s="232"/>
      <c r="J311" s="228"/>
      <c r="K311" s="228"/>
      <c r="L311" s="233"/>
      <c r="M311" s="234"/>
      <c r="N311" s="235"/>
      <c r="O311" s="235"/>
      <c r="P311" s="235"/>
      <c r="Q311" s="235"/>
      <c r="R311" s="235"/>
      <c r="S311" s="235"/>
      <c r="T311" s="235"/>
      <c r="U311" s="236"/>
      <c r="AT311" s="237" t="s">
        <v>160</v>
      </c>
      <c r="AU311" s="237" t="s">
        <v>84</v>
      </c>
      <c r="AV311" s="15" t="s">
        <v>156</v>
      </c>
      <c r="AW311" s="15" t="s">
        <v>33</v>
      </c>
      <c r="AX311" s="15" t="s">
        <v>77</v>
      </c>
      <c r="AY311" s="237" t="s">
        <v>147</v>
      </c>
    </row>
    <row r="312" spans="1:65" s="2" customFormat="1" ht="14.4" customHeight="1">
      <c r="A312" s="36"/>
      <c r="B312" s="37"/>
      <c r="C312" s="188" t="s">
        <v>456</v>
      </c>
      <c r="D312" s="188" t="s">
        <v>151</v>
      </c>
      <c r="E312" s="189" t="s">
        <v>431</v>
      </c>
      <c r="F312" s="190" t="s">
        <v>432</v>
      </c>
      <c r="G312" s="191" t="s">
        <v>213</v>
      </c>
      <c r="H312" s="192">
        <v>28.448</v>
      </c>
      <c r="I312" s="193"/>
      <c r="J312" s="194">
        <f>ROUND(I312*H312,1)</f>
        <v>0</v>
      </c>
      <c r="K312" s="190" t="s">
        <v>155</v>
      </c>
      <c r="L312" s="41"/>
      <c r="M312" s="195" t="s">
        <v>19</v>
      </c>
      <c r="N312" s="196" t="s">
        <v>44</v>
      </c>
      <c r="O312" s="66"/>
      <c r="P312" s="197">
        <f>O312*H312</f>
        <v>0</v>
      </c>
      <c r="Q312" s="197">
        <v>0.23</v>
      </c>
      <c r="R312" s="197">
        <f>Q312*H312</f>
        <v>6.5430400000000004</v>
      </c>
      <c r="S312" s="197">
        <v>0</v>
      </c>
      <c r="T312" s="197">
        <f>S312*H312</f>
        <v>0</v>
      </c>
      <c r="U312" s="198" t="s">
        <v>19</v>
      </c>
      <c r="V312" s="36"/>
      <c r="W312" s="36"/>
      <c r="X312" s="36"/>
      <c r="Y312" s="36"/>
      <c r="Z312" s="36"/>
      <c r="AA312" s="36"/>
      <c r="AB312" s="36"/>
      <c r="AC312" s="36"/>
      <c r="AD312" s="36"/>
      <c r="AE312" s="36"/>
      <c r="AR312" s="199" t="s">
        <v>156</v>
      </c>
      <c r="AT312" s="199" t="s">
        <v>151</v>
      </c>
      <c r="AU312" s="199" t="s">
        <v>84</v>
      </c>
      <c r="AY312" s="19" t="s">
        <v>147</v>
      </c>
      <c r="BE312" s="200">
        <f>IF(N312="základní",J312,0)</f>
        <v>0</v>
      </c>
      <c r="BF312" s="200">
        <f>IF(N312="snížená",J312,0)</f>
        <v>0</v>
      </c>
      <c r="BG312" s="200">
        <f>IF(N312="zákl. přenesená",J312,0)</f>
        <v>0</v>
      </c>
      <c r="BH312" s="200">
        <f>IF(N312="sníž. přenesená",J312,0)</f>
        <v>0</v>
      </c>
      <c r="BI312" s="200">
        <f>IF(N312="nulová",J312,0)</f>
        <v>0</v>
      </c>
      <c r="BJ312" s="19" t="s">
        <v>81</v>
      </c>
      <c r="BK312" s="200">
        <f>ROUND(I312*H312,1)</f>
        <v>0</v>
      </c>
      <c r="BL312" s="19" t="s">
        <v>156</v>
      </c>
      <c r="BM312" s="199" t="s">
        <v>457</v>
      </c>
    </row>
    <row r="313" spans="1:65" s="13" customFormat="1" ht="10.199999999999999">
      <c r="B313" s="205"/>
      <c r="C313" s="206"/>
      <c r="D313" s="201" t="s">
        <v>160</v>
      </c>
      <c r="E313" s="207" t="s">
        <v>19</v>
      </c>
      <c r="F313" s="208" t="s">
        <v>453</v>
      </c>
      <c r="G313" s="206"/>
      <c r="H313" s="209">
        <v>21.17</v>
      </c>
      <c r="I313" s="210"/>
      <c r="J313" s="206"/>
      <c r="K313" s="206"/>
      <c r="L313" s="211"/>
      <c r="M313" s="212"/>
      <c r="N313" s="213"/>
      <c r="O313" s="213"/>
      <c r="P313" s="213"/>
      <c r="Q313" s="213"/>
      <c r="R313" s="213"/>
      <c r="S313" s="213"/>
      <c r="T313" s="213"/>
      <c r="U313" s="214"/>
      <c r="AT313" s="215" t="s">
        <v>160</v>
      </c>
      <c r="AU313" s="215" t="s">
        <v>84</v>
      </c>
      <c r="AV313" s="13" t="s">
        <v>81</v>
      </c>
      <c r="AW313" s="13" t="s">
        <v>33</v>
      </c>
      <c r="AX313" s="13" t="s">
        <v>72</v>
      </c>
      <c r="AY313" s="215" t="s">
        <v>147</v>
      </c>
    </row>
    <row r="314" spans="1:65" s="14" customFormat="1" ht="10.199999999999999">
      <c r="B314" s="216"/>
      <c r="C314" s="217"/>
      <c r="D314" s="201" t="s">
        <v>160</v>
      </c>
      <c r="E314" s="218" t="s">
        <v>19</v>
      </c>
      <c r="F314" s="219" t="s">
        <v>183</v>
      </c>
      <c r="G314" s="217"/>
      <c r="H314" s="220">
        <v>21.17</v>
      </c>
      <c r="I314" s="221"/>
      <c r="J314" s="217"/>
      <c r="K314" s="217"/>
      <c r="L314" s="222"/>
      <c r="M314" s="223"/>
      <c r="N314" s="224"/>
      <c r="O314" s="224"/>
      <c r="P314" s="224"/>
      <c r="Q314" s="224"/>
      <c r="R314" s="224"/>
      <c r="S314" s="224"/>
      <c r="T314" s="224"/>
      <c r="U314" s="225"/>
      <c r="AT314" s="226" t="s">
        <v>160</v>
      </c>
      <c r="AU314" s="226" t="s">
        <v>84</v>
      </c>
      <c r="AV314" s="14" t="s">
        <v>84</v>
      </c>
      <c r="AW314" s="14" t="s">
        <v>33</v>
      </c>
      <c r="AX314" s="14" t="s">
        <v>72</v>
      </c>
      <c r="AY314" s="226" t="s">
        <v>147</v>
      </c>
    </row>
    <row r="315" spans="1:65" s="13" customFormat="1" ht="10.199999999999999">
      <c r="B315" s="205"/>
      <c r="C315" s="206"/>
      <c r="D315" s="201" t="s">
        <v>160</v>
      </c>
      <c r="E315" s="207" t="s">
        <v>19</v>
      </c>
      <c r="F315" s="208" t="s">
        <v>454</v>
      </c>
      <c r="G315" s="206"/>
      <c r="H315" s="209">
        <v>7.2779999999999996</v>
      </c>
      <c r="I315" s="210"/>
      <c r="J315" s="206"/>
      <c r="K315" s="206"/>
      <c r="L315" s="211"/>
      <c r="M315" s="212"/>
      <c r="N315" s="213"/>
      <c r="O315" s="213"/>
      <c r="P315" s="213"/>
      <c r="Q315" s="213"/>
      <c r="R315" s="213"/>
      <c r="S315" s="213"/>
      <c r="T315" s="213"/>
      <c r="U315" s="214"/>
      <c r="AT315" s="215" t="s">
        <v>160</v>
      </c>
      <c r="AU315" s="215" t="s">
        <v>84</v>
      </c>
      <c r="AV315" s="13" t="s">
        <v>81</v>
      </c>
      <c r="AW315" s="13" t="s">
        <v>33</v>
      </c>
      <c r="AX315" s="13" t="s">
        <v>72</v>
      </c>
      <c r="AY315" s="215" t="s">
        <v>147</v>
      </c>
    </row>
    <row r="316" spans="1:65" s="14" customFormat="1" ht="10.199999999999999">
      <c r="B316" s="216"/>
      <c r="C316" s="217"/>
      <c r="D316" s="201" t="s">
        <v>160</v>
      </c>
      <c r="E316" s="218" t="s">
        <v>19</v>
      </c>
      <c r="F316" s="219" t="s">
        <v>455</v>
      </c>
      <c r="G316" s="217"/>
      <c r="H316" s="220">
        <v>7.2779999999999996</v>
      </c>
      <c r="I316" s="221"/>
      <c r="J316" s="217"/>
      <c r="K316" s="217"/>
      <c r="L316" s="222"/>
      <c r="M316" s="223"/>
      <c r="N316" s="224"/>
      <c r="O316" s="224"/>
      <c r="P316" s="224"/>
      <c r="Q316" s="224"/>
      <c r="R316" s="224"/>
      <c r="S316" s="224"/>
      <c r="T316" s="224"/>
      <c r="U316" s="225"/>
      <c r="AT316" s="226" t="s">
        <v>160</v>
      </c>
      <c r="AU316" s="226" t="s">
        <v>84</v>
      </c>
      <c r="AV316" s="14" t="s">
        <v>84</v>
      </c>
      <c r="AW316" s="14" t="s">
        <v>33</v>
      </c>
      <c r="AX316" s="14" t="s">
        <v>72</v>
      </c>
      <c r="AY316" s="226" t="s">
        <v>147</v>
      </c>
    </row>
    <row r="317" spans="1:65" s="15" customFormat="1" ht="10.199999999999999">
      <c r="B317" s="227"/>
      <c r="C317" s="228"/>
      <c r="D317" s="201" t="s">
        <v>160</v>
      </c>
      <c r="E317" s="229" t="s">
        <v>19</v>
      </c>
      <c r="F317" s="230" t="s">
        <v>163</v>
      </c>
      <c r="G317" s="228"/>
      <c r="H317" s="231">
        <v>28.448</v>
      </c>
      <c r="I317" s="232"/>
      <c r="J317" s="228"/>
      <c r="K317" s="228"/>
      <c r="L317" s="233"/>
      <c r="M317" s="234"/>
      <c r="N317" s="235"/>
      <c r="O317" s="235"/>
      <c r="P317" s="235"/>
      <c r="Q317" s="235"/>
      <c r="R317" s="235"/>
      <c r="S317" s="235"/>
      <c r="T317" s="235"/>
      <c r="U317" s="236"/>
      <c r="AT317" s="237" t="s">
        <v>160</v>
      </c>
      <c r="AU317" s="237" t="s">
        <v>84</v>
      </c>
      <c r="AV317" s="15" t="s">
        <v>156</v>
      </c>
      <c r="AW317" s="15" t="s">
        <v>33</v>
      </c>
      <c r="AX317" s="15" t="s">
        <v>77</v>
      </c>
      <c r="AY317" s="237" t="s">
        <v>147</v>
      </c>
    </row>
    <row r="318" spans="1:65" s="2" customFormat="1" ht="19.8" customHeight="1">
      <c r="A318" s="36"/>
      <c r="B318" s="37"/>
      <c r="C318" s="188" t="s">
        <v>458</v>
      </c>
      <c r="D318" s="188" t="s">
        <v>151</v>
      </c>
      <c r="E318" s="189" t="s">
        <v>435</v>
      </c>
      <c r="F318" s="190" t="s">
        <v>436</v>
      </c>
      <c r="G318" s="191" t="s">
        <v>213</v>
      </c>
      <c r="H318" s="192">
        <v>28.448</v>
      </c>
      <c r="I318" s="193"/>
      <c r="J318" s="194">
        <f>ROUND(I318*H318,1)</f>
        <v>0</v>
      </c>
      <c r="K318" s="190" t="s">
        <v>155</v>
      </c>
      <c r="L318" s="41"/>
      <c r="M318" s="195" t="s">
        <v>19</v>
      </c>
      <c r="N318" s="196" t="s">
        <v>44</v>
      </c>
      <c r="O318" s="66"/>
      <c r="P318" s="197">
        <f>O318*H318</f>
        <v>0</v>
      </c>
      <c r="Q318" s="197">
        <v>0.16192000000000001</v>
      </c>
      <c r="R318" s="197">
        <f>Q318*H318</f>
        <v>4.60630016</v>
      </c>
      <c r="S318" s="197">
        <v>0</v>
      </c>
      <c r="T318" s="197">
        <f>S318*H318</f>
        <v>0</v>
      </c>
      <c r="U318" s="198" t="s">
        <v>19</v>
      </c>
      <c r="V318" s="36"/>
      <c r="W318" s="36"/>
      <c r="X318" s="36"/>
      <c r="Y318" s="36"/>
      <c r="Z318" s="36"/>
      <c r="AA318" s="36"/>
      <c r="AB318" s="36"/>
      <c r="AC318" s="36"/>
      <c r="AD318" s="36"/>
      <c r="AE318" s="36"/>
      <c r="AR318" s="199" t="s">
        <v>156</v>
      </c>
      <c r="AT318" s="199" t="s">
        <v>151</v>
      </c>
      <c r="AU318" s="199" t="s">
        <v>84</v>
      </c>
      <c r="AY318" s="19" t="s">
        <v>147</v>
      </c>
      <c r="BE318" s="200">
        <f>IF(N318="základní",J318,0)</f>
        <v>0</v>
      </c>
      <c r="BF318" s="200">
        <f>IF(N318="snížená",J318,0)</f>
        <v>0</v>
      </c>
      <c r="BG318" s="200">
        <f>IF(N318="zákl. přenesená",J318,0)</f>
        <v>0</v>
      </c>
      <c r="BH318" s="200">
        <f>IF(N318="sníž. přenesená",J318,0)</f>
        <v>0</v>
      </c>
      <c r="BI318" s="200">
        <f>IF(N318="nulová",J318,0)</f>
        <v>0</v>
      </c>
      <c r="BJ318" s="19" t="s">
        <v>81</v>
      </c>
      <c r="BK318" s="200">
        <f>ROUND(I318*H318,1)</f>
        <v>0</v>
      </c>
      <c r="BL318" s="19" t="s">
        <v>156</v>
      </c>
      <c r="BM318" s="199" t="s">
        <v>459</v>
      </c>
    </row>
    <row r="319" spans="1:65" s="2" customFormat="1" ht="182.4">
      <c r="A319" s="36"/>
      <c r="B319" s="37"/>
      <c r="C319" s="38"/>
      <c r="D319" s="201" t="s">
        <v>158</v>
      </c>
      <c r="E319" s="38"/>
      <c r="F319" s="202" t="s">
        <v>438</v>
      </c>
      <c r="G319" s="38"/>
      <c r="H319" s="38"/>
      <c r="I319" s="110"/>
      <c r="J319" s="38"/>
      <c r="K319" s="38"/>
      <c r="L319" s="41"/>
      <c r="M319" s="203"/>
      <c r="N319" s="204"/>
      <c r="O319" s="66"/>
      <c r="P319" s="66"/>
      <c r="Q319" s="66"/>
      <c r="R319" s="66"/>
      <c r="S319" s="66"/>
      <c r="T319" s="66"/>
      <c r="U319" s="67"/>
      <c r="V319" s="36"/>
      <c r="W319" s="36"/>
      <c r="X319" s="36"/>
      <c r="Y319" s="36"/>
      <c r="Z319" s="36"/>
      <c r="AA319" s="36"/>
      <c r="AB319" s="36"/>
      <c r="AC319" s="36"/>
      <c r="AD319" s="36"/>
      <c r="AE319" s="36"/>
      <c r="AT319" s="19" t="s">
        <v>158</v>
      </c>
      <c r="AU319" s="19" t="s">
        <v>84</v>
      </c>
    </row>
    <row r="320" spans="1:65" s="13" customFormat="1" ht="10.199999999999999">
      <c r="B320" s="205"/>
      <c r="C320" s="206"/>
      <c r="D320" s="201" t="s">
        <v>160</v>
      </c>
      <c r="E320" s="207" t="s">
        <v>19</v>
      </c>
      <c r="F320" s="208" t="s">
        <v>453</v>
      </c>
      <c r="G320" s="206"/>
      <c r="H320" s="209">
        <v>21.17</v>
      </c>
      <c r="I320" s="210"/>
      <c r="J320" s="206"/>
      <c r="K320" s="206"/>
      <c r="L320" s="211"/>
      <c r="M320" s="212"/>
      <c r="N320" s="213"/>
      <c r="O320" s="213"/>
      <c r="P320" s="213"/>
      <c r="Q320" s="213"/>
      <c r="R320" s="213"/>
      <c r="S320" s="213"/>
      <c r="T320" s="213"/>
      <c r="U320" s="214"/>
      <c r="AT320" s="215" t="s">
        <v>160</v>
      </c>
      <c r="AU320" s="215" t="s">
        <v>84</v>
      </c>
      <c r="AV320" s="13" t="s">
        <v>81</v>
      </c>
      <c r="AW320" s="13" t="s">
        <v>33</v>
      </c>
      <c r="AX320" s="13" t="s">
        <v>72</v>
      </c>
      <c r="AY320" s="215" t="s">
        <v>147</v>
      </c>
    </row>
    <row r="321" spans="1:65" s="14" customFormat="1" ht="10.199999999999999">
      <c r="B321" s="216"/>
      <c r="C321" s="217"/>
      <c r="D321" s="201" t="s">
        <v>160</v>
      </c>
      <c r="E321" s="218" t="s">
        <v>19</v>
      </c>
      <c r="F321" s="219" t="s">
        <v>183</v>
      </c>
      <c r="G321" s="217"/>
      <c r="H321" s="220">
        <v>21.17</v>
      </c>
      <c r="I321" s="221"/>
      <c r="J321" s="217"/>
      <c r="K321" s="217"/>
      <c r="L321" s="222"/>
      <c r="M321" s="223"/>
      <c r="N321" s="224"/>
      <c r="O321" s="224"/>
      <c r="P321" s="224"/>
      <c r="Q321" s="224"/>
      <c r="R321" s="224"/>
      <c r="S321" s="224"/>
      <c r="T321" s="224"/>
      <c r="U321" s="225"/>
      <c r="AT321" s="226" t="s">
        <v>160</v>
      </c>
      <c r="AU321" s="226" t="s">
        <v>84</v>
      </c>
      <c r="AV321" s="14" t="s">
        <v>84</v>
      </c>
      <c r="AW321" s="14" t="s">
        <v>33</v>
      </c>
      <c r="AX321" s="14" t="s">
        <v>72</v>
      </c>
      <c r="AY321" s="226" t="s">
        <v>147</v>
      </c>
    </row>
    <row r="322" spans="1:65" s="13" customFormat="1" ht="10.199999999999999">
      <c r="B322" s="205"/>
      <c r="C322" s="206"/>
      <c r="D322" s="201" t="s">
        <v>160</v>
      </c>
      <c r="E322" s="207" t="s">
        <v>19</v>
      </c>
      <c r="F322" s="208" t="s">
        <v>454</v>
      </c>
      <c r="G322" s="206"/>
      <c r="H322" s="209">
        <v>7.2779999999999996</v>
      </c>
      <c r="I322" s="210"/>
      <c r="J322" s="206"/>
      <c r="K322" s="206"/>
      <c r="L322" s="211"/>
      <c r="M322" s="212"/>
      <c r="N322" s="213"/>
      <c r="O322" s="213"/>
      <c r="P322" s="213"/>
      <c r="Q322" s="213"/>
      <c r="R322" s="213"/>
      <c r="S322" s="213"/>
      <c r="T322" s="213"/>
      <c r="U322" s="214"/>
      <c r="AT322" s="215" t="s">
        <v>160</v>
      </c>
      <c r="AU322" s="215" t="s">
        <v>84</v>
      </c>
      <c r="AV322" s="13" t="s">
        <v>81</v>
      </c>
      <c r="AW322" s="13" t="s">
        <v>33</v>
      </c>
      <c r="AX322" s="13" t="s">
        <v>72</v>
      </c>
      <c r="AY322" s="215" t="s">
        <v>147</v>
      </c>
    </row>
    <row r="323" spans="1:65" s="14" customFormat="1" ht="10.199999999999999">
      <c r="B323" s="216"/>
      <c r="C323" s="217"/>
      <c r="D323" s="201" t="s">
        <v>160</v>
      </c>
      <c r="E323" s="218" t="s">
        <v>19</v>
      </c>
      <c r="F323" s="219" t="s">
        <v>455</v>
      </c>
      <c r="G323" s="217"/>
      <c r="H323" s="220">
        <v>7.2779999999999996</v>
      </c>
      <c r="I323" s="221"/>
      <c r="J323" s="217"/>
      <c r="K323" s="217"/>
      <c r="L323" s="222"/>
      <c r="M323" s="223"/>
      <c r="N323" s="224"/>
      <c r="O323" s="224"/>
      <c r="P323" s="224"/>
      <c r="Q323" s="224"/>
      <c r="R323" s="224"/>
      <c r="S323" s="224"/>
      <c r="T323" s="224"/>
      <c r="U323" s="225"/>
      <c r="AT323" s="226" t="s">
        <v>160</v>
      </c>
      <c r="AU323" s="226" t="s">
        <v>84</v>
      </c>
      <c r="AV323" s="14" t="s">
        <v>84</v>
      </c>
      <c r="AW323" s="14" t="s">
        <v>33</v>
      </c>
      <c r="AX323" s="14" t="s">
        <v>72</v>
      </c>
      <c r="AY323" s="226" t="s">
        <v>147</v>
      </c>
    </row>
    <row r="324" spans="1:65" s="15" customFormat="1" ht="10.199999999999999">
      <c r="B324" s="227"/>
      <c r="C324" s="228"/>
      <c r="D324" s="201" t="s">
        <v>160</v>
      </c>
      <c r="E324" s="229" t="s">
        <v>19</v>
      </c>
      <c r="F324" s="230" t="s">
        <v>163</v>
      </c>
      <c r="G324" s="228"/>
      <c r="H324" s="231">
        <v>28.448</v>
      </c>
      <c r="I324" s="232"/>
      <c r="J324" s="228"/>
      <c r="K324" s="228"/>
      <c r="L324" s="233"/>
      <c r="M324" s="234"/>
      <c r="N324" s="235"/>
      <c r="O324" s="235"/>
      <c r="P324" s="235"/>
      <c r="Q324" s="235"/>
      <c r="R324" s="235"/>
      <c r="S324" s="235"/>
      <c r="T324" s="235"/>
      <c r="U324" s="236"/>
      <c r="AT324" s="237" t="s">
        <v>160</v>
      </c>
      <c r="AU324" s="237" t="s">
        <v>84</v>
      </c>
      <c r="AV324" s="15" t="s">
        <v>156</v>
      </c>
      <c r="AW324" s="15" t="s">
        <v>33</v>
      </c>
      <c r="AX324" s="15" t="s">
        <v>77</v>
      </c>
      <c r="AY324" s="237" t="s">
        <v>147</v>
      </c>
    </row>
    <row r="325" spans="1:65" s="2" customFormat="1" ht="30" customHeight="1">
      <c r="A325" s="36"/>
      <c r="B325" s="37"/>
      <c r="C325" s="188" t="s">
        <v>460</v>
      </c>
      <c r="D325" s="188" t="s">
        <v>151</v>
      </c>
      <c r="E325" s="189" t="s">
        <v>440</v>
      </c>
      <c r="F325" s="190" t="s">
        <v>441</v>
      </c>
      <c r="G325" s="191" t="s">
        <v>213</v>
      </c>
      <c r="H325" s="192">
        <v>29.89</v>
      </c>
      <c r="I325" s="193"/>
      <c r="J325" s="194">
        <f>ROUND(I325*H325,1)</f>
        <v>0</v>
      </c>
      <c r="K325" s="190" t="s">
        <v>155</v>
      </c>
      <c r="L325" s="41"/>
      <c r="M325" s="195" t="s">
        <v>19</v>
      </c>
      <c r="N325" s="196" t="s">
        <v>44</v>
      </c>
      <c r="O325" s="66"/>
      <c r="P325" s="197">
        <f>O325*H325</f>
        <v>0</v>
      </c>
      <c r="Q325" s="197">
        <v>0.10100000000000001</v>
      </c>
      <c r="R325" s="197">
        <f>Q325*H325</f>
        <v>3.0188900000000003</v>
      </c>
      <c r="S325" s="197">
        <v>0</v>
      </c>
      <c r="T325" s="197">
        <f>S325*H325</f>
        <v>0</v>
      </c>
      <c r="U325" s="198" t="s">
        <v>19</v>
      </c>
      <c r="V325" s="36"/>
      <c r="W325" s="36"/>
      <c r="X325" s="36"/>
      <c r="Y325" s="36"/>
      <c r="Z325" s="36"/>
      <c r="AA325" s="36"/>
      <c r="AB325" s="36"/>
      <c r="AC325" s="36"/>
      <c r="AD325" s="36"/>
      <c r="AE325" s="36"/>
      <c r="AR325" s="199" t="s">
        <v>156</v>
      </c>
      <c r="AT325" s="199" t="s">
        <v>151</v>
      </c>
      <c r="AU325" s="199" t="s">
        <v>84</v>
      </c>
      <c r="AY325" s="19" t="s">
        <v>147</v>
      </c>
      <c r="BE325" s="200">
        <f>IF(N325="základní",J325,0)</f>
        <v>0</v>
      </c>
      <c r="BF325" s="200">
        <f>IF(N325="snížená",J325,0)</f>
        <v>0</v>
      </c>
      <c r="BG325" s="200">
        <f>IF(N325="zákl. přenesená",J325,0)</f>
        <v>0</v>
      </c>
      <c r="BH325" s="200">
        <f>IF(N325="sníž. přenesená",J325,0)</f>
        <v>0</v>
      </c>
      <c r="BI325" s="200">
        <f>IF(N325="nulová",J325,0)</f>
        <v>0</v>
      </c>
      <c r="BJ325" s="19" t="s">
        <v>81</v>
      </c>
      <c r="BK325" s="200">
        <f>ROUND(I325*H325,1)</f>
        <v>0</v>
      </c>
      <c r="BL325" s="19" t="s">
        <v>156</v>
      </c>
      <c r="BM325" s="199" t="s">
        <v>461</v>
      </c>
    </row>
    <row r="326" spans="1:65" s="2" customFormat="1" ht="96">
      <c r="A326" s="36"/>
      <c r="B326" s="37"/>
      <c r="C326" s="38"/>
      <c r="D326" s="201" t="s">
        <v>158</v>
      </c>
      <c r="E326" s="38"/>
      <c r="F326" s="202" t="s">
        <v>443</v>
      </c>
      <c r="G326" s="38"/>
      <c r="H326" s="38"/>
      <c r="I326" s="110"/>
      <c r="J326" s="38"/>
      <c r="K326" s="38"/>
      <c r="L326" s="41"/>
      <c r="M326" s="203"/>
      <c r="N326" s="204"/>
      <c r="O326" s="66"/>
      <c r="P326" s="66"/>
      <c r="Q326" s="66"/>
      <c r="R326" s="66"/>
      <c r="S326" s="66"/>
      <c r="T326" s="66"/>
      <c r="U326" s="67"/>
      <c r="V326" s="36"/>
      <c r="W326" s="36"/>
      <c r="X326" s="36"/>
      <c r="Y326" s="36"/>
      <c r="Z326" s="36"/>
      <c r="AA326" s="36"/>
      <c r="AB326" s="36"/>
      <c r="AC326" s="36"/>
      <c r="AD326" s="36"/>
      <c r="AE326" s="36"/>
      <c r="AT326" s="19" t="s">
        <v>158</v>
      </c>
      <c r="AU326" s="19" t="s">
        <v>84</v>
      </c>
    </row>
    <row r="327" spans="1:65" s="13" customFormat="1" ht="10.199999999999999">
      <c r="B327" s="205"/>
      <c r="C327" s="206"/>
      <c r="D327" s="201" t="s">
        <v>160</v>
      </c>
      <c r="E327" s="207" t="s">
        <v>19</v>
      </c>
      <c r="F327" s="208" t="s">
        <v>453</v>
      </c>
      <c r="G327" s="206"/>
      <c r="H327" s="209">
        <v>21.17</v>
      </c>
      <c r="I327" s="210"/>
      <c r="J327" s="206"/>
      <c r="K327" s="206"/>
      <c r="L327" s="211"/>
      <c r="M327" s="212"/>
      <c r="N327" s="213"/>
      <c r="O327" s="213"/>
      <c r="P327" s="213"/>
      <c r="Q327" s="213"/>
      <c r="R327" s="213"/>
      <c r="S327" s="213"/>
      <c r="T327" s="213"/>
      <c r="U327" s="214"/>
      <c r="AT327" s="215" t="s">
        <v>160</v>
      </c>
      <c r="AU327" s="215" t="s">
        <v>84</v>
      </c>
      <c r="AV327" s="13" t="s">
        <v>81</v>
      </c>
      <c r="AW327" s="13" t="s">
        <v>33</v>
      </c>
      <c r="AX327" s="13" t="s">
        <v>72</v>
      </c>
      <c r="AY327" s="215" t="s">
        <v>147</v>
      </c>
    </row>
    <row r="328" spans="1:65" s="13" customFormat="1" ht="10.199999999999999">
      <c r="B328" s="205"/>
      <c r="C328" s="206"/>
      <c r="D328" s="201" t="s">
        <v>160</v>
      </c>
      <c r="E328" s="207" t="s">
        <v>19</v>
      </c>
      <c r="F328" s="208" t="s">
        <v>462</v>
      </c>
      <c r="G328" s="206"/>
      <c r="H328" s="209">
        <v>1.4419999999999999</v>
      </c>
      <c r="I328" s="210"/>
      <c r="J328" s="206"/>
      <c r="K328" s="206"/>
      <c r="L328" s="211"/>
      <c r="M328" s="212"/>
      <c r="N328" s="213"/>
      <c r="O328" s="213"/>
      <c r="P328" s="213"/>
      <c r="Q328" s="213"/>
      <c r="R328" s="213"/>
      <c r="S328" s="213"/>
      <c r="T328" s="213"/>
      <c r="U328" s="214"/>
      <c r="AT328" s="215" t="s">
        <v>160</v>
      </c>
      <c r="AU328" s="215" t="s">
        <v>84</v>
      </c>
      <c r="AV328" s="13" t="s">
        <v>81</v>
      </c>
      <c r="AW328" s="13" t="s">
        <v>33</v>
      </c>
      <c r="AX328" s="13" t="s">
        <v>72</v>
      </c>
      <c r="AY328" s="215" t="s">
        <v>147</v>
      </c>
    </row>
    <row r="329" spans="1:65" s="14" customFormat="1" ht="10.199999999999999">
      <c r="B329" s="216"/>
      <c r="C329" s="217"/>
      <c r="D329" s="201" t="s">
        <v>160</v>
      </c>
      <c r="E329" s="218" t="s">
        <v>19</v>
      </c>
      <c r="F329" s="219" t="s">
        <v>183</v>
      </c>
      <c r="G329" s="217"/>
      <c r="H329" s="220">
        <v>22.612000000000002</v>
      </c>
      <c r="I329" s="221"/>
      <c r="J329" s="217"/>
      <c r="K329" s="217"/>
      <c r="L329" s="222"/>
      <c r="M329" s="223"/>
      <c r="N329" s="224"/>
      <c r="O329" s="224"/>
      <c r="P329" s="224"/>
      <c r="Q329" s="224"/>
      <c r="R329" s="224"/>
      <c r="S329" s="224"/>
      <c r="T329" s="224"/>
      <c r="U329" s="225"/>
      <c r="AT329" s="226" t="s">
        <v>160</v>
      </c>
      <c r="AU329" s="226" t="s">
        <v>84</v>
      </c>
      <c r="AV329" s="14" t="s">
        <v>84</v>
      </c>
      <c r="AW329" s="14" t="s">
        <v>33</v>
      </c>
      <c r="AX329" s="14" t="s">
        <v>72</v>
      </c>
      <c r="AY329" s="226" t="s">
        <v>147</v>
      </c>
    </row>
    <row r="330" spans="1:65" s="13" customFormat="1" ht="10.199999999999999">
      <c r="B330" s="205"/>
      <c r="C330" s="206"/>
      <c r="D330" s="201" t="s">
        <v>160</v>
      </c>
      <c r="E330" s="207" t="s">
        <v>19</v>
      </c>
      <c r="F330" s="208" t="s">
        <v>454</v>
      </c>
      <c r="G330" s="206"/>
      <c r="H330" s="209">
        <v>7.2779999999999996</v>
      </c>
      <c r="I330" s="210"/>
      <c r="J330" s="206"/>
      <c r="K330" s="206"/>
      <c r="L330" s="211"/>
      <c r="M330" s="212"/>
      <c r="N330" s="213"/>
      <c r="O330" s="213"/>
      <c r="P330" s="213"/>
      <c r="Q330" s="213"/>
      <c r="R330" s="213"/>
      <c r="S330" s="213"/>
      <c r="T330" s="213"/>
      <c r="U330" s="214"/>
      <c r="AT330" s="215" t="s">
        <v>160</v>
      </c>
      <c r="AU330" s="215" t="s">
        <v>84</v>
      </c>
      <c r="AV330" s="13" t="s">
        <v>81</v>
      </c>
      <c r="AW330" s="13" t="s">
        <v>33</v>
      </c>
      <c r="AX330" s="13" t="s">
        <v>72</v>
      </c>
      <c r="AY330" s="215" t="s">
        <v>147</v>
      </c>
    </row>
    <row r="331" spans="1:65" s="14" customFormat="1" ht="10.199999999999999">
      <c r="B331" s="216"/>
      <c r="C331" s="217"/>
      <c r="D331" s="201" t="s">
        <v>160</v>
      </c>
      <c r="E331" s="218" t="s">
        <v>19</v>
      </c>
      <c r="F331" s="219" t="s">
        <v>455</v>
      </c>
      <c r="G331" s="217"/>
      <c r="H331" s="220">
        <v>7.2779999999999996</v>
      </c>
      <c r="I331" s="221"/>
      <c r="J331" s="217"/>
      <c r="K331" s="217"/>
      <c r="L331" s="222"/>
      <c r="M331" s="223"/>
      <c r="N331" s="224"/>
      <c r="O331" s="224"/>
      <c r="P331" s="224"/>
      <c r="Q331" s="224"/>
      <c r="R331" s="224"/>
      <c r="S331" s="224"/>
      <c r="T331" s="224"/>
      <c r="U331" s="225"/>
      <c r="AT331" s="226" t="s">
        <v>160</v>
      </c>
      <c r="AU331" s="226" t="s">
        <v>84</v>
      </c>
      <c r="AV331" s="14" t="s">
        <v>84</v>
      </c>
      <c r="AW331" s="14" t="s">
        <v>33</v>
      </c>
      <c r="AX331" s="14" t="s">
        <v>72</v>
      </c>
      <c r="AY331" s="226" t="s">
        <v>147</v>
      </c>
    </row>
    <row r="332" spans="1:65" s="15" customFormat="1" ht="10.199999999999999">
      <c r="B332" s="227"/>
      <c r="C332" s="228"/>
      <c r="D332" s="201" t="s">
        <v>160</v>
      </c>
      <c r="E332" s="229" t="s">
        <v>19</v>
      </c>
      <c r="F332" s="230" t="s">
        <v>163</v>
      </c>
      <c r="G332" s="228"/>
      <c r="H332" s="231">
        <v>29.89</v>
      </c>
      <c r="I332" s="232"/>
      <c r="J332" s="228"/>
      <c r="K332" s="228"/>
      <c r="L332" s="233"/>
      <c r="M332" s="234"/>
      <c r="N332" s="235"/>
      <c r="O332" s="235"/>
      <c r="P332" s="235"/>
      <c r="Q332" s="235"/>
      <c r="R332" s="235"/>
      <c r="S332" s="235"/>
      <c r="T332" s="235"/>
      <c r="U332" s="236"/>
      <c r="AT332" s="237" t="s">
        <v>160</v>
      </c>
      <c r="AU332" s="237" t="s">
        <v>84</v>
      </c>
      <c r="AV332" s="15" t="s">
        <v>156</v>
      </c>
      <c r="AW332" s="15" t="s">
        <v>33</v>
      </c>
      <c r="AX332" s="15" t="s">
        <v>77</v>
      </c>
      <c r="AY332" s="237" t="s">
        <v>147</v>
      </c>
    </row>
    <row r="333" spans="1:65" s="2" customFormat="1" ht="14.4" customHeight="1">
      <c r="A333" s="36"/>
      <c r="B333" s="37"/>
      <c r="C333" s="248" t="s">
        <v>463</v>
      </c>
      <c r="D333" s="248" t="s">
        <v>222</v>
      </c>
      <c r="E333" s="249" t="s">
        <v>445</v>
      </c>
      <c r="F333" s="250" t="s">
        <v>446</v>
      </c>
      <c r="G333" s="251" t="s">
        <v>213</v>
      </c>
      <c r="H333" s="252">
        <v>32.878999999999998</v>
      </c>
      <c r="I333" s="253"/>
      <c r="J333" s="254">
        <f>ROUND(I333*H333,1)</f>
        <v>0</v>
      </c>
      <c r="K333" s="250" t="s">
        <v>155</v>
      </c>
      <c r="L333" s="255"/>
      <c r="M333" s="256" t="s">
        <v>19</v>
      </c>
      <c r="N333" s="257" t="s">
        <v>44</v>
      </c>
      <c r="O333" s="66"/>
      <c r="P333" s="197">
        <f>O333*H333</f>
        <v>0</v>
      </c>
      <c r="Q333" s="197">
        <v>0.13200000000000001</v>
      </c>
      <c r="R333" s="197">
        <f>Q333*H333</f>
        <v>4.3400280000000002</v>
      </c>
      <c r="S333" s="197">
        <v>0</v>
      </c>
      <c r="T333" s="197">
        <f>S333*H333</f>
        <v>0</v>
      </c>
      <c r="U333" s="198" t="s">
        <v>19</v>
      </c>
      <c r="V333" s="36"/>
      <c r="W333" s="36"/>
      <c r="X333" s="36"/>
      <c r="Y333" s="36"/>
      <c r="Z333" s="36"/>
      <c r="AA333" s="36"/>
      <c r="AB333" s="36"/>
      <c r="AC333" s="36"/>
      <c r="AD333" s="36"/>
      <c r="AE333" s="36"/>
      <c r="AR333" s="199" t="s">
        <v>210</v>
      </c>
      <c r="AT333" s="199" t="s">
        <v>222</v>
      </c>
      <c r="AU333" s="199" t="s">
        <v>84</v>
      </c>
      <c r="AY333" s="19" t="s">
        <v>147</v>
      </c>
      <c r="BE333" s="200">
        <f>IF(N333="základní",J333,0)</f>
        <v>0</v>
      </c>
      <c r="BF333" s="200">
        <f>IF(N333="snížená",J333,0)</f>
        <v>0</v>
      </c>
      <c r="BG333" s="200">
        <f>IF(N333="zákl. přenesená",J333,0)</f>
        <v>0</v>
      </c>
      <c r="BH333" s="200">
        <f>IF(N333="sníž. přenesená",J333,0)</f>
        <v>0</v>
      </c>
      <c r="BI333" s="200">
        <f>IF(N333="nulová",J333,0)</f>
        <v>0</v>
      </c>
      <c r="BJ333" s="19" t="s">
        <v>81</v>
      </c>
      <c r="BK333" s="200">
        <f>ROUND(I333*H333,1)</f>
        <v>0</v>
      </c>
      <c r="BL333" s="19" t="s">
        <v>156</v>
      </c>
      <c r="BM333" s="199" t="s">
        <v>464</v>
      </c>
    </row>
    <row r="334" spans="1:65" s="13" customFormat="1" ht="10.199999999999999">
      <c r="B334" s="205"/>
      <c r="C334" s="206"/>
      <c r="D334" s="201" t="s">
        <v>160</v>
      </c>
      <c r="E334" s="207" t="s">
        <v>19</v>
      </c>
      <c r="F334" s="208" t="s">
        <v>465</v>
      </c>
      <c r="G334" s="206"/>
      <c r="H334" s="209">
        <v>32.878999999999998</v>
      </c>
      <c r="I334" s="210"/>
      <c r="J334" s="206"/>
      <c r="K334" s="206"/>
      <c r="L334" s="211"/>
      <c r="M334" s="212"/>
      <c r="N334" s="213"/>
      <c r="O334" s="213"/>
      <c r="P334" s="213"/>
      <c r="Q334" s="213"/>
      <c r="R334" s="213"/>
      <c r="S334" s="213"/>
      <c r="T334" s="213"/>
      <c r="U334" s="214"/>
      <c r="AT334" s="215" t="s">
        <v>160</v>
      </c>
      <c r="AU334" s="215" t="s">
        <v>84</v>
      </c>
      <c r="AV334" s="13" t="s">
        <v>81</v>
      </c>
      <c r="AW334" s="13" t="s">
        <v>33</v>
      </c>
      <c r="AX334" s="13" t="s">
        <v>77</v>
      </c>
      <c r="AY334" s="215" t="s">
        <v>147</v>
      </c>
    </row>
    <row r="335" spans="1:65" s="2" customFormat="1" ht="19.8" customHeight="1">
      <c r="A335" s="36"/>
      <c r="B335" s="37"/>
      <c r="C335" s="188" t="s">
        <v>466</v>
      </c>
      <c r="D335" s="188" t="s">
        <v>151</v>
      </c>
      <c r="E335" s="189" t="s">
        <v>467</v>
      </c>
      <c r="F335" s="190" t="s">
        <v>468</v>
      </c>
      <c r="G335" s="191" t="s">
        <v>310</v>
      </c>
      <c r="H335" s="192">
        <v>6.19</v>
      </c>
      <c r="I335" s="193"/>
      <c r="J335" s="194">
        <f>ROUND(I335*H335,1)</f>
        <v>0</v>
      </c>
      <c r="K335" s="190" t="s">
        <v>155</v>
      </c>
      <c r="L335" s="41"/>
      <c r="M335" s="195" t="s">
        <v>19</v>
      </c>
      <c r="N335" s="196" t="s">
        <v>44</v>
      </c>
      <c r="O335" s="66"/>
      <c r="P335" s="197">
        <f>O335*H335</f>
        <v>0</v>
      </c>
      <c r="Q335" s="197">
        <v>0.10095</v>
      </c>
      <c r="R335" s="197">
        <f>Q335*H335</f>
        <v>0.62488050000000006</v>
      </c>
      <c r="S335" s="197">
        <v>0</v>
      </c>
      <c r="T335" s="197">
        <f>S335*H335</f>
        <v>0</v>
      </c>
      <c r="U335" s="198" t="s">
        <v>19</v>
      </c>
      <c r="V335" s="36"/>
      <c r="W335" s="36"/>
      <c r="X335" s="36"/>
      <c r="Y335" s="36"/>
      <c r="Z335" s="36"/>
      <c r="AA335" s="36"/>
      <c r="AB335" s="36"/>
      <c r="AC335" s="36"/>
      <c r="AD335" s="36"/>
      <c r="AE335" s="36"/>
      <c r="AR335" s="199" t="s">
        <v>156</v>
      </c>
      <c r="AT335" s="199" t="s">
        <v>151</v>
      </c>
      <c r="AU335" s="199" t="s">
        <v>84</v>
      </c>
      <c r="AY335" s="19" t="s">
        <v>147</v>
      </c>
      <c r="BE335" s="200">
        <f>IF(N335="základní",J335,0)</f>
        <v>0</v>
      </c>
      <c r="BF335" s="200">
        <f>IF(N335="snížená",J335,0)</f>
        <v>0</v>
      </c>
      <c r="BG335" s="200">
        <f>IF(N335="zákl. přenesená",J335,0)</f>
        <v>0</v>
      </c>
      <c r="BH335" s="200">
        <f>IF(N335="sníž. přenesená",J335,0)</f>
        <v>0</v>
      </c>
      <c r="BI335" s="200">
        <f>IF(N335="nulová",J335,0)</f>
        <v>0</v>
      </c>
      <c r="BJ335" s="19" t="s">
        <v>81</v>
      </c>
      <c r="BK335" s="200">
        <f>ROUND(I335*H335,1)</f>
        <v>0</v>
      </c>
      <c r="BL335" s="19" t="s">
        <v>156</v>
      </c>
      <c r="BM335" s="199" t="s">
        <v>469</v>
      </c>
    </row>
    <row r="336" spans="1:65" s="2" customFormat="1" ht="57.6">
      <c r="A336" s="36"/>
      <c r="B336" s="37"/>
      <c r="C336" s="38"/>
      <c r="D336" s="201" t="s">
        <v>158</v>
      </c>
      <c r="E336" s="38"/>
      <c r="F336" s="202" t="s">
        <v>470</v>
      </c>
      <c r="G336" s="38"/>
      <c r="H336" s="38"/>
      <c r="I336" s="110"/>
      <c r="J336" s="38"/>
      <c r="K336" s="38"/>
      <c r="L336" s="41"/>
      <c r="M336" s="203"/>
      <c r="N336" s="204"/>
      <c r="O336" s="66"/>
      <c r="P336" s="66"/>
      <c r="Q336" s="66"/>
      <c r="R336" s="66"/>
      <c r="S336" s="66"/>
      <c r="T336" s="66"/>
      <c r="U336" s="67"/>
      <c r="V336" s="36"/>
      <c r="W336" s="36"/>
      <c r="X336" s="36"/>
      <c r="Y336" s="36"/>
      <c r="Z336" s="36"/>
      <c r="AA336" s="36"/>
      <c r="AB336" s="36"/>
      <c r="AC336" s="36"/>
      <c r="AD336" s="36"/>
      <c r="AE336" s="36"/>
      <c r="AT336" s="19" t="s">
        <v>158</v>
      </c>
      <c r="AU336" s="19" t="s">
        <v>84</v>
      </c>
    </row>
    <row r="337" spans="1:65" s="13" customFormat="1" ht="10.199999999999999">
      <c r="B337" s="205"/>
      <c r="C337" s="206"/>
      <c r="D337" s="201" t="s">
        <v>160</v>
      </c>
      <c r="E337" s="207" t="s">
        <v>19</v>
      </c>
      <c r="F337" s="208" t="s">
        <v>471</v>
      </c>
      <c r="G337" s="206"/>
      <c r="H337" s="209">
        <v>6.19</v>
      </c>
      <c r="I337" s="210"/>
      <c r="J337" s="206"/>
      <c r="K337" s="206"/>
      <c r="L337" s="211"/>
      <c r="M337" s="212"/>
      <c r="N337" s="213"/>
      <c r="O337" s="213"/>
      <c r="P337" s="213"/>
      <c r="Q337" s="213"/>
      <c r="R337" s="213"/>
      <c r="S337" s="213"/>
      <c r="T337" s="213"/>
      <c r="U337" s="214"/>
      <c r="AT337" s="215" t="s">
        <v>160</v>
      </c>
      <c r="AU337" s="215" t="s">
        <v>84</v>
      </c>
      <c r="AV337" s="13" t="s">
        <v>81</v>
      </c>
      <c r="AW337" s="13" t="s">
        <v>33</v>
      </c>
      <c r="AX337" s="13" t="s">
        <v>77</v>
      </c>
      <c r="AY337" s="215" t="s">
        <v>147</v>
      </c>
    </row>
    <row r="338" spans="1:65" s="2" customFormat="1" ht="14.4" customHeight="1">
      <c r="A338" s="36"/>
      <c r="B338" s="37"/>
      <c r="C338" s="248" t="s">
        <v>472</v>
      </c>
      <c r="D338" s="248" t="s">
        <v>222</v>
      </c>
      <c r="E338" s="249" t="s">
        <v>473</v>
      </c>
      <c r="F338" s="250" t="s">
        <v>474</v>
      </c>
      <c r="G338" s="251" t="s">
        <v>310</v>
      </c>
      <c r="H338" s="252">
        <v>7</v>
      </c>
      <c r="I338" s="253"/>
      <c r="J338" s="254">
        <f>ROUND(I338*H338,1)</f>
        <v>0</v>
      </c>
      <c r="K338" s="250" t="s">
        <v>155</v>
      </c>
      <c r="L338" s="255"/>
      <c r="M338" s="256" t="s">
        <v>19</v>
      </c>
      <c r="N338" s="257" t="s">
        <v>44</v>
      </c>
      <c r="O338" s="66"/>
      <c r="P338" s="197">
        <f>O338*H338</f>
        <v>0</v>
      </c>
      <c r="Q338" s="197">
        <v>2.8000000000000001E-2</v>
      </c>
      <c r="R338" s="197">
        <f>Q338*H338</f>
        <v>0.19600000000000001</v>
      </c>
      <c r="S338" s="197">
        <v>0</v>
      </c>
      <c r="T338" s="197">
        <f>S338*H338</f>
        <v>0</v>
      </c>
      <c r="U338" s="198" t="s">
        <v>19</v>
      </c>
      <c r="V338" s="36"/>
      <c r="W338" s="36"/>
      <c r="X338" s="36"/>
      <c r="Y338" s="36"/>
      <c r="Z338" s="36"/>
      <c r="AA338" s="36"/>
      <c r="AB338" s="36"/>
      <c r="AC338" s="36"/>
      <c r="AD338" s="36"/>
      <c r="AE338" s="36"/>
      <c r="AR338" s="199" t="s">
        <v>210</v>
      </c>
      <c r="AT338" s="199" t="s">
        <v>222</v>
      </c>
      <c r="AU338" s="199" t="s">
        <v>84</v>
      </c>
      <c r="AY338" s="19" t="s">
        <v>147</v>
      </c>
      <c r="BE338" s="200">
        <f>IF(N338="základní",J338,0)</f>
        <v>0</v>
      </c>
      <c r="BF338" s="200">
        <f>IF(N338="snížená",J338,0)</f>
        <v>0</v>
      </c>
      <c r="BG338" s="200">
        <f>IF(N338="zákl. přenesená",J338,0)</f>
        <v>0</v>
      </c>
      <c r="BH338" s="200">
        <f>IF(N338="sníž. přenesená",J338,0)</f>
        <v>0</v>
      </c>
      <c r="BI338" s="200">
        <f>IF(N338="nulová",J338,0)</f>
        <v>0</v>
      </c>
      <c r="BJ338" s="19" t="s">
        <v>81</v>
      </c>
      <c r="BK338" s="200">
        <f>ROUND(I338*H338,1)</f>
        <v>0</v>
      </c>
      <c r="BL338" s="19" t="s">
        <v>156</v>
      </c>
      <c r="BM338" s="199" t="s">
        <v>475</v>
      </c>
    </row>
    <row r="339" spans="1:65" s="2" customFormat="1" ht="14.4" customHeight="1">
      <c r="A339" s="36"/>
      <c r="B339" s="37"/>
      <c r="C339" s="188" t="s">
        <v>476</v>
      </c>
      <c r="D339" s="188" t="s">
        <v>151</v>
      </c>
      <c r="E339" s="189" t="s">
        <v>477</v>
      </c>
      <c r="F339" s="190" t="s">
        <v>478</v>
      </c>
      <c r="G339" s="191" t="s">
        <v>154</v>
      </c>
      <c r="H339" s="192">
        <v>0.31</v>
      </c>
      <c r="I339" s="193"/>
      <c r="J339" s="194">
        <f>ROUND(I339*H339,1)</f>
        <v>0</v>
      </c>
      <c r="K339" s="190" t="s">
        <v>155</v>
      </c>
      <c r="L339" s="41"/>
      <c r="M339" s="195" t="s">
        <v>19</v>
      </c>
      <c r="N339" s="196" t="s">
        <v>44</v>
      </c>
      <c r="O339" s="66"/>
      <c r="P339" s="197">
        <f>O339*H339</f>
        <v>0</v>
      </c>
      <c r="Q339" s="197">
        <v>2.2563399999999998</v>
      </c>
      <c r="R339" s="197">
        <f>Q339*H339</f>
        <v>0.6994653999999999</v>
      </c>
      <c r="S339" s="197">
        <v>0</v>
      </c>
      <c r="T339" s="197">
        <f>S339*H339</f>
        <v>0</v>
      </c>
      <c r="U339" s="198" t="s">
        <v>19</v>
      </c>
      <c r="V339" s="36"/>
      <c r="W339" s="36"/>
      <c r="X339" s="36"/>
      <c r="Y339" s="36"/>
      <c r="Z339" s="36"/>
      <c r="AA339" s="36"/>
      <c r="AB339" s="36"/>
      <c r="AC339" s="36"/>
      <c r="AD339" s="36"/>
      <c r="AE339" s="36"/>
      <c r="AR339" s="199" t="s">
        <v>156</v>
      </c>
      <c r="AT339" s="199" t="s">
        <v>151</v>
      </c>
      <c r="AU339" s="199" t="s">
        <v>84</v>
      </c>
      <c r="AY339" s="19" t="s">
        <v>147</v>
      </c>
      <c r="BE339" s="200">
        <f>IF(N339="základní",J339,0)</f>
        <v>0</v>
      </c>
      <c r="BF339" s="200">
        <f>IF(N339="snížená",J339,0)</f>
        <v>0</v>
      </c>
      <c r="BG339" s="200">
        <f>IF(N339="zákl. přenesená",J339,0)</f>
        <v>0</v>
      </c>
      <c r="BH339" s="200">
        <f>IF(N339="sníž. přenesená",J339,0)</f>
        <v>0</v>
      </c>
      <c r="BI339" s="200">
        <f>IF(N339="nulová",J339,0)</f>
        <v>0</v>
      </c>
      <c r="BJ339" s="19" t="s">
        <v>81</v>
      </c>
      <c r="BK339" s="200">
        <f>ROUND(I339*H339,1)</f>
        <v>0</v>
      </c>
      <c r="BL339" s="19" t="s">
        <v>156</v>
      </c>
      <c r="BM339" s="199" t="s">
        <v>479</v>
      </c>
    </row>
    <row r="340" spans="1:65" s="13" customFormat="1" ht="10.199999999999999">
      <c r="B340" s="205"/>
      <c r="C340" s="206"/>
      <c r="D340" s="201" t="s">
        <v>160</v>
      </c>
      <c r="E340" s="207" t="s">
        <v>19</v>
      </c>
      <c r="F340" s="208" t="s">
        <v>480</v>
      </c>
      <c r="G340" s="206"/>
      <c r="H340" s="209">
        <v>0.31</v>
      </c>
      <c r="I340" s="210"/>
      <c r="J340" s="206"/>
      <c r="K340" s="206"/>
      <c r="L340" s="211"/>
      <c r="M340" s="212"/>
      <c r="N340" s="213"/>
      <c r="O340" s="213"/>
      <c r="P340" s="213"/>
      <c r="Q340" s="213"/>
      <c r="R340" s="213"/>
      <c r="S340" s="213"/>
      <c r="T340" s="213"/>
      <c r="U340" s="214"/>
      <c r="AT340" s="215" t="s">
        <v>160</v>
      </c>
      <c r="AU340" s="215" t="s">
        <v>84</v>
      </c>
      <c r="AV340" s="13" t="s">
        <v>81</v>
      </c>
      <c r="AW340" s="13" t="s">
        <v>33</v>
      </c>
      <c r="AX340" s="13" t="s">
        <v>77</v>
      </c>
      <c r="AY340" s="215" t="s">
        <v>147</v>
      </c>
    </row>
    <row r="341" spans="1:65" s="12" customFormat="1" ht="20.85" customHeight="1">
      <c r="B341" s="172"/>
      <c r="C341" s="173"/>
      <c r="D341" s="174" t="s">
        <v>71</v>
      </c>
      <c r="E341" s="186" t="s">
        <v>481</v>
      </c>
      <c r="F341" s="186" t="s">
        <v>482</v>
      </c>
      <c r="G341" s="173"/>
      <c r="H341" s="173"/>
      <c r="I341" s="176"/>
      <c r="J341" s="187">
        <f>BK341</f>
        <v>0</v>
      </c>
      <c r="K341" s="173"/>
      <c r="L341" s="178"/>
      <c r="M341" s="179"/>
      <c r="N341" s="180"/>
      <c r="O341" s="180"/>
      <c r="P341" s="181">
        <f>SUM(P342:P355)</f>
        <v>0</v>
      </c>
      <c r="Q341" s="180"/>
      <c r="R341" s="181">
        <f>SUM(R342:R355)</f>
        <v>2.1526320000000001</v>
      </c>
      <c r="S341" s="180"/>
      <c r="T341" s="181">
        <f>SUM(T342:T355)</f>
        <v>0</v>
      </c>
      <c r="U341" s="182"/>
      <c r="AR341" s="183" t="s">
        <v>77</v>
      </c>
      <c r="AT341" s="184" t="s">
        <v>71</v>
      </c>
      <c r="AU341" s="184" t="s">
        <v>81</v>
      </c>
      <c r="AY341" s="183" t="s">
        <v>147</v>
      </c>
      <c r="BK341" s="185">
        <f>SUM(BK342:BK355)</f>
        <v>0</v>
      </c>
    </row>
    <row r="342" spans="1:65" s="2" customFormat="1" ht="19.8" customHeight="1">
      <c r="A342" s="36"/>
      <c r="B342" s="37"/>
      <c r="C342" s="188" t="s">
        <v>483</v>
      </c>
      <c r="D342" s="188" t="s">
        <v>151</v>
      </c>
      <c r="E342" s="189" t="s">
        <v>419</v>
      </c>
      <c r="F342" s="190" t="s">
        <v>420</v>
      </c>
      <c r="G342" s="191" t="s">
        <v>213</v>
      </c>
      <c r="H342" s="192">
        <v>2.1</v>
      </c>
      <c r="I342" s="193"/>
      <c r="J342" s="194">
        <f>ROUND(I342*H342,1)</f>
        <v>0</v>
      </c>
      <c r="K342" s="190" t="s">
        <v>155</v>
      </c>
      <c r="L342" s="41"/>
      <c r="M342" s="195" t="s">
        <v>19</v>
      </c>
      <c r="N342" s="196" t="s">
        <v>44</v>
      </c>
      <c r="O342" s="66"/>
      <c r="P342" s="197">
        <f>O342*H342</f>
        <v>0</v>
      </c>
      <c r="Q342" s="197">
        <v>0</v>
      </c>
      <c r="R342" s="197">
        <f>Q342*H342</f>
        <v>0</v>
      </c>
      <c r="S342" s="197">
        <v>0</v>
      </c>
      <c r="T342" s="197">
        <f>S342*H342</f>
        <v>0</v>
      </c>
      <c r="U342" s="198" t="s">
        <v>19</v>
      </c>
      <c r="V342" s="36"/>
      <c r="W342" s="36"/>
      <c r="X342" s="36"/>
      <c r="Y342" s="36"/>
      <c r="Z342" s="36"/>
      <c r="AA342" s="36"/>
      <c r="AB342" s="36"/>
      <c r="AC342" s="36"/>
      <c r="AD342" s="36"/>
      <c r="AE342" s="36"/>
      <c r="AR342" s="199" t="s">
        <v>156</v>
      </c>
      <c r="AT342" s="199" t="s">
        <v>151</v>
      </c>
      <c r="AU342" s="199" t="s">
        <v>84</v>
      </c>
      <c r="AY342" s="19" t="s">
        <v>147</v>
      </c>
      <c r="BE342" s="200">
        <f>IF(N342="základní",J342,0)</f>
        <v>0</v>
      </c>
      <c r="BF342" s="200">
        <f>IF(N342="snížená",J342,0)</f>
        <v>0</v>
      </c>
      <c r="BG342" s="200">
        <f>IF(N342="zákl. přenesená",J342,0)</f>
        <v>0</v>
      </c>
      <c r="BH342" s="200">
        <f>IF(N342="sníž. přenesená",J342,0)</f>
        <v>0</v>
      </c>
      <c r="BI342" s="200">
        <f>IF(N342="nulová",J342,0)</f>
        <v>0</v>
      </c>
      <c r="BJ342" s="19" t="s">
        <v>81</v>
      </c>
      <c r="BK342" s="200">
        <f>ROUND(I342*H342,1)</f>
        <v>0</v>
      </c>
      <c r="BL342" s="19" t="s">
        <v>156</v>
      </c>
      <c r="BM342" s="199" t="s">
        <v>484</v>
      </c>
    </row>
    <row r="343" spans="1:65" s="2" customFormat="1" ht="57.6">
      <c r="A343" s="36"/>
      <c r="B343" s="37"/>
      <c r="C343" s="38"/>
      <c r="D343" s="201" t="s">
        <v>158</v>
      </c>
      <c r="E343" s="38"/>
      <c r="F343" s="202" t="s">
        <v>422</v>
      </c>
      <c r="G343" s="38"/>
      <c r="H343" s="38"/>
      <c r="I343" s="110"/>
      <c r="J343" s="38"/>
      <c r="K343" s="38"/>
      <c r="L343" s="41"/>
      <c r="M343" s="203"/>
      <c r="N343" s="204"/>
      <c r="O343" s="66"/>
      <c r="P343" s="66"/>
      <c r="Q343" s="66"/>
      <c r="R343" s="66"/>
      <c r="S343" s="66"/>
      <c r="T343" s="66"/>
      <c r="U343" s="67"/>
      <c r="V343" s="36"/>
      <c r="W343" s="36"/>
      <c r="X343" s="36"/>
      <c r="Y343" s="36"/>
      <c r="Z343" s="36"/>
      <c r="AA343" s="36"/>
      <c r="AB343" s="36"/>
      <c r="AC343" s="36"/>
      <c r="AD343" s="36"/>
      <c r="AE343" s="36"/>
      <c r="AT343" s="19" t="s">
        <v>158</v>
      </c>
      <c r="AU343" s="19" t="s">
        <v>84</v>
      </c>
    </row>
    <row r="344" spans="1:65" s="13" customFormat="1" ht="10.199999999999999">
      <c r="B344" s="205"/>
      <c r="C344" s="206"/>
      <c r="D344" s="201" t="s">
        <v>160</v>
      </c>
      <c r="E344" s="207" t="s">
        <v>19</v>
      </c>
      <c r="F344" s="208" t="s">
        <v>485</v>
      </c>
      <c r="G344" s="206"/>
      <c r="H344" s="209">
        <v>2.1</v>
      </c>
      <c r="I344" s="210"/>
      <c r="J344" s="206"/>
      <c r="K344" s="206"/>
      <c r="L344" s="211"/>
      <c r="M344" s="212"/>
      <c r="N344" s="213"/>
      <c r="O344" s="213"/>
      <c r="P344" s="213"/>
      <c r="Q344" s="213"/>
      <c r="R344" s="213"/>
      <c r="S344" s="213"/>
      <c r="T344" s="213"/>
      <c r="U344" s="214"/>
      <c r="AT344" s="215" t="s">
        <v>160</v>
      </c>
      <c r="AU344" s="215" t="s">
        <v>84</v>
      </c>
      <c r="AV344" s="13" t="s">
        <v>81</v>
      </c>
      <c r="AW344" s="13" t="s">
        <v>33</v>
      </c>
      <c r="AX344" s="13" t="s">
        <v>77</v>
      </c>
      <c r="AY344" s="215" t="s">
        <v>147</v>
      </c>
    </row>
    <row r="345" spans="1:65" s="2" customFormat="1" ht="14.4" customHeight="1">
      <c r="A345" s="36"/>
      <c r="B345" s="37"/>
      <c r="C345" s="188" t="s">
        <v>486</v>
      </c>
      <c r="D345" s="188" t="s">
        <v>151</v>
      </c>
      <c r="E345" s="189" t="s">
        <v>487</v>
      </c>
      <c r="F345" s="190" t="s">
        <v>488</v>
      </c>
      <c r="G345" s="191" t="s">
        <v>213</v>
      </c>
      <c r="H345" s="192">
        <v>2.1</v>
      </c>
      <c r="I345" s="193"/>
      <c r="J345" s="194">
        <f>ROUND(I345*H345,1)</f>
        <v>0</v>
      </c>
      <c r="K345" s="190" t="s">
        <v>155</v>
      </c>
      <c r="L345" s="41"/>
      <c r="M345" s="195" t="s">
        <v>19</v>
      </c>
      <c r="N345" s="196" t="s">
        <v>44</v>
      </c>
      <c r="O345" s="66"/>
      <c r="P345" s="197">
        <f>O345*H345</f>
        <v>0</v>
      </c>
      <c r="Q345" s="197">
        <v>0.34499999999999997</v>
      </c>
      <c r="R345" s="197">
        <f>Q345*H345</f>
        <v>0.72449999999999992</v>
      </c>
      <c r="S345" s="197">
        <v>0</v>
      </c>
      <c r="T345" s="197">
        <f>S345*H345</f>
        <v>0</v>
      </c>
      <c r="U345" s="198" t="s">
        <v>19</v>
      </c>
      <c r="V345" s="36"/>
      <c r="W345" s="36"/>
      <c r="X345" s="36"/>
      <c r="Y345" s="36"/>
      <c r="Z345" s="36"/>
      <c r="AA345" s="36"/>
      <c r="AB345" s="36"/>
      <c r="AC345" s="36"/>
      <c r="AD345" s="36"/>
      <c r="AE345" s="36"/>
      <c r="AR345" s="199" t="s">
        <v>156</v>
      </c>
      <c r="AT345" s="199" t="s">
        <v>151</v>
      </c>
      <c r="AU345" s="199" t="s">
        <v>84</v>
      </c>
      <c r="AY345" s="19" t="s">
        <v>147</v>
      </c>
      <c r="BE345" s="200">
        <f>IF(N345="základní",J345,0)</f>
        <v>0</v>
      </c>
      <c r="BF345" s="200">
        <f>IF(N345="snížená",J345,0)</f>
        <v>0</v>
      </c>
      <c r="BG345" s="200">
        <f>IF(N345="zákl. přenesená",J345,0)</f>
        <v>0</v>
      </c>
      <c r="BH345" s="200">
        <f>IF(N345="sníž. přenesená",J345,0)</f>
        <v>0</v>
      </c>
      <c r="BI345" s="200">
        <f>IF(N345="nulová",J345,0)</f>
        <v>0</v>
      </c>
      <c r="BJ345" s="19" t="s">
        <v>81</v>
      </c>
      <c r="BK345" s="200">
        <f>ROUND(I345*H345,1)</f>
        <v>0</v>
      </c>
      <c r="BL345" s="19" t="s">
        <v>156</v>
      </c>
      <c r="BM345" s="199" t="s">
        <v>489</v>
      </c>
    </row>
    <row r="346" spans="1:65" s="13" customFormat="1" ht="10.199999999999999">
      <c r="B346" s="205"/>
      <c r="C346" s="206"/>
      <c r="D346" s="201" t="s">
        <v>160</v>
      </c>
      <c r="E346" s="207" t="s">
        <v>19</v>
      </c>
      <c r="F346" s="208" t="s">
        <v>485</v>
      </c>
      <c r="G346" s="206"/>
      <c r="H346" s="209">
        <v>2.1</v>
      </c>
      <c r="I346" s="210"/>
      <c r="J346" s="206"/>
      <c r="K346" s="206"/>
      <c r="L346" s="211"/>
      <c r="M346" s="212"/>
      <c r="N346" s="213"/>
      <c r="O346" s="213"/>
      <c r="P346" s="213"/>
      <c r="Q346" s="213"/>
      <c r="R346" s="213"/>
      <c r="S346" s="213"/>
      <c r="T346" s="213"/>
      <c r="U346" s="214"/>
      <c r="AT346" s="215" t="s">
        <v>160</v>
      </c>
      <c r="AU346" s="215" t="s">
        <v>84</v>
      </c>
      <c r="AV346" s="13" t="s">
        <v>81</v>
      </c>
      <c r="AW346" s="13" t="s">
        <v>33</v>
      </c>
      <c r="AX346" s="13" t="s">
        <v>77</v>
      </c>
      <c r="AY346" s="215" t="s">
        <v>147</v>
      </c>
    </row>
    <row r="347" spans="1:65" s="2" customFormat="1" ht="14.4" customHeight="1">
      <c r="A347" s="36"/>
      <c r="B347" s="37"/>
      <c r="C347" s="188" t="s">
        <v>490</v>
      </c>
      <c r="D347" s="188" t="s">
        <v>151</v>
      </c>
      <c r="E347" s="189" t="s">
        <v>431</v>
      </c>
      <c r="F347" s="190" t="s">
        <v>432</v>
      </c>
      <c r="G347" s="191" t="s">
        <v>213</v>
      </c>
      <c r="H347" s="192">
        <v>2.1</v>
      </c>
      <c r="I347" s="193"/>
      <c r="J347" s="194">
        <f>ROUND(I347*H347,1)</f>
        <v>0</v>
      </c>
      <c r="K347" s="190" t="s">
        <v>155</v>
      </c>
      <c r="L347" s="41"/>
      <c r="M347" s="195" t="s">
        <v>19</v>
      </c>
      <c r="N347" s="196" t="s">
        <v>44</v>
      </c>
      <c r="O347" s="66"/>
      <c r="P347" s="197">
        <f>O347*H347</f>
        <v>0</v>
      </c>
      <c r="Q347" s="197">
        <v>0.23</v>
      </c>
      <c r="R347" s="197">
        <f>Q347*H347</f>
        <v>0.48300000000000004</v>
      </c>
      <c r="S347" s="197">
        <v>0</v>
      </c>
      <c r="T347" s="197">
        <f>S347*H347</f>
        <v>0</v>
      </c>
      <c r="U347" s="198" t="s">
        <v>19</v>
      </c>
      <c r="V347" s="36"/>
      <c r="W347" s="36"/>
      <c r="X347" s="36"/>
      <c r="Y347" s="36"/>
      <c r="Z347" s="36"/>
      <c r="AA347" s="36"/>
      <c r="AB347" s="36"/>
      <c r="AC347" s="36"/>
      <c r="AD347" s="36"/>
      <c r="AE347" s="36"/>
      <c r="AR347" s="199" t="s">
        <v>156</v>
      </c>
      <c r="AT347" s="199" t="s">
        <v>151</v>
      </c>
      <c r="AU347" s="199" t="s">
        <v>84</v>
      </c>
      <c r="AY347" s="19" t="s">
        <v>147</v>
      </c>
      <c r="BE347" s="200">
        <f>IF(N347="základní",J347,0)</f>
        <v>0</v>
      </c>
      <c r="BF347" s="200">
        <f>IF(N347="snížená",J347,0)</f>
        <v>0</v>
      </c>
      <c r="BG347" s="200">
        <f>IF(N347="zákl. přenesená",J347,0)</f>
        <v>0</v>
      </c>
      <c r="BH347" s="200">
        <f>IF(N347="sníž. přenesená",J347,0)</f>
        <v>0</v>
      </c>
      <c r="BI347" s="200">
        <f>IF(N347="nulová",J347,0)</f>
        <v>0</v>
      </c>
      <c r="BJ347" s="19" t="s">
        <v>81</v>
      </c>
      <c r="BK347" s="200">
        <f>ROUND(I347*H347,1)</f>
        <v>0</v>
      </c>
      <c r="BL347" s="19" t="s">
        <v>156</v>
      </c>
      <c r="BM347" s="199" t="s">
        <v>491</v>
      </c>
    </row>
    <row r="348" spans="1:65" s="13" customFormat="1" ht="10.199999999999999">
      <c r="B348" s="205"/>
      <c r="C348" s="206"/>
      <c r="D348" s="201" t="s">
        <v>160</v>
      </c>
      <c r="E348" s="207" t="s">
        <v>19</v>
      </c>
      <c r="F348" s="208" t="s">
        <v>485</v>
      </c>
      <c r="G348" s="206"/>
      <c r="H348" s="209">
        <v>2.1</v>
      </c>
      <c r="I348" s="210"/>
      <c r="J348" s="206"/>
      <c r="K348" s="206"/>
      <c r="L348" s="211"/>
      <c r="M348" s="212"/>
      <c r="N348" s="213"/>
      <c r="O348" s="213"/>
      <c r="P348" s="213"/>
      <c r="Q348" s="213"/>
      <c r="R348" s="213"/>
      <c r="S348" s="213"/>
      <c r="T348" s="213"/>
      <c r="U348" s="214"/>
      <c r="AT348" s="215" t="s">
        <v>160</v>
      </c>
      <c r="AU348" s="215" t="s">
        <v>84</v>
      </c>
      <c r="AV348" s="13" t="s">
        <v>81</v>
      </c>
      <c r="AW348" s="13" t="s">
        <v>33</v>
      </c>
      <c r="AX348" s="13" t="s">
        <v>77</v>
      </c>
      <c r="AY348" s="215" t="s">
        <v>147</v>
      </c>
    </row>
    <row r="349" spans="1:65" s="2" customFormat="1" ht="19.8" customHeight="1">
      <c r="A349" s="36"/>
      <c r="B349" s="37"/>
      <c r="C349" s="188" t="s">
        <v>492</v>
      </c>
      <c r="D349" s="188" t="s">
        <v>151</v>
      </c>
      <c r="E349" s="189" t="s">
        <v>435</v>
      </c>
      <c r="F349" s="190" t="s">
        <v>436</v>
      </c>
      <c r="G349" s="191" t="s">
        <v>213</v>
      </c>
      <c r="H349" s="192">
        <v>2.1</v>
      </c>
      <c r="I349" s="193"/>
      <c r="J349" s="194">
        <f>ROUND(I349*H349,1)</f>
        <v>0</v>
      </c>
      <c r="K349" s="190" t="s">
        <v>155</v>
      </c>
      <c r="L349" s="41"/>
      <c r="M349" s="195" t="s">
        <v>19</v>
      </c>
      <c r="N349" s="196" t="s">
        <v>44</v>
      </c>
      <c r="O349" s="66"/>
      <c r="P349" s="197">
        <f>O349*H349</f>
        <v>0</v>
      </c>
      <c r="Q349" s="197">
        <v>0.16192000000000001</v>
      </c>
      <c r="R349" s="197">
        <f>Q349*H349</f>
        <v>0.34003200000000006</v>
      </c>
      <c r="S349" s="197">
        <v>0</v>
      </c>
      <c r="T349" s="197">
        <f>S349*H349</f>
        <v>0</v>
      </c>
      <c r="U349" s="198" t="s">
        <v>19</v>
      </c>
      <c r="V349" s="36"/>
      <c r="W349" s="36"/>
      <c r="X349" s="36"/>
      <c r="Y349" s="36"/>
      <c r="Z349" s="36"/>
      <c r="AA349" s="36"/>
      <c r="AB349" s="36"/>
      <c r="AC349" s="36"/>
      <c r="AD349" s="36"/>
      <c r="AE349" s="36"/>
      <c r="AR349" s="199" t="s">
        <v>156</v>
      </c>
      <c r="AT349" s="199" t="s">
        <v>151</v>
      </c>
      <c r="AU349" s="199" t="s">
        <v>84</v>
      </c>
      <c r="AY349" s="19" t="s">
        <v>147</v>
      </c>
      <c r="BE349" s="200">
        <f>IF(N349="základní",J349,0)</f>
        <v>0</v>
      </c>
      <c r="BF349" s="200">
        <f>IF(N349="snížená",J349,0)</f>
        <v>0</v>
      </c>
      <c r="BG349" s="200">
        <f>IF(N349="zákl. přenesená",J349,0)</f>
        <v>0</v>
      </c>
      <c r="BH349" s="200">
        <f>IF(N349="sníž. přenesená",J349,0)</f>
        <v>0</v>
      </c>
      <c r="BI349" s="200">
        <f>IF(N349="nulová",J349,0)</f>
        <v>0</v>
      </c>
      <c r="BJ349" s="19" t="s">
        <v>81</v>
      </c>
      <c r="BK349" s="200">
        <f>ROUND(I349*H349,1)</f>
        <v>0</v>
      </c>
      <c r="BL349" s="19" t="s">
        <v>156</v>
      </c>
      <c r="BM349" s="199" t="s">
        <v>493</v>
      </c>
    </row>
    <row r="350" spans="1:65" s="2" customFormat="1" ht="182.4">
      <c r="A350" s="36"/>
      <c r="B350" s="37"/>
      <c r="C350" s="38"/>
      <c r="D350" s="201" t="s">
        <v>158</v>
      </c>
      <c r="E350" s="38"/>
      <c r="F350" s="202" t="s">
        <v>438</v>
      </c>
      <c r="G350" s="38"/>
      <c r="H350" s="38"/>
      <c r="I350" s="110"/>
      <c r="J350" s="38"/>
      <c r="K350" s="38"/>
      <c r="L350" s="41"/>
      <c r="M350" s="203"/>
      <c r="N350" s="204"/>
      <c r="O350" s="66"/>
      <c r="P350" s="66"/>
      <c r="Q350" s="66"/>
      <c r="R350" s="66"/>
      <c r="S350" s="66"/>
      <c r="T350" s="66"/>
      <c r="U350" s="67"/>
      <c r="V350" s="36"/>
      <c r="W350" s="36"/>
      <c r="X350" s="36"/>
      <c r="Y350" s="36"/>
      <c r="Z350" s="36"/>
      <c r="AA350" s="36"/>
      <c r="AB350" s="36"/>
      <c r="AC350" s="36"/>
      <c r="AD350" s="36"/>
      <c r="AE350" s="36"/>
      <c r="AT350" s="19" t="s">
        <v>158</v>
      </c>
      <c r="AU350" s="19" t="s">
        <v>84</v>
      </c>
    </row>
    <row r="351" spans="1:65" s="13" customFormat="1" ht="10.199999999999999">
      <c r="B351" s="205"/>
      <c r="C351" s="206"/>
      <c r="D351" s="201" t="s">
        <v>160</v>
      </c>
      <c r="E351" s="207" t="s">
        <v>19</v>
      </c>
      <c r="F351" s="208" t="s">
        <v>485</v>
      </c>
      <c r="G351" s="206"/>
      <c r="H351" s="209">
        <v>2.1</v>
      </c>
      <c r="I351" s="210"/>
      <c r="J351" s="206"/>
      <c r="K351" s="206"/>
      <c r="L351" s="211"/>
      <c r="M351" s="212"/>
      <c r="N351" s="213"/>
      <c r="O351" s="213"/>
      <c r="P351" s="213"/>
      <c r="Q351" s="213"/>
      <c r="R351" s="213"/>
      <c r="S351" s="213"/>
      <c r="T351" s="213"/>
      <c r="U351" s="214"/>
      <c r="AT351" s="215" t="s">
        <v>160</v>
      </c>
      <c r="AU351" s="215" t="s">
        <v>84</v>
      </c>
      <c r="AV351" s="13" t="s">
        <v>81</v>
      </c>
      <c r="AW351" s="13" t="s">
        <v>33</v>
      </c>
      <c r="AX351" s="13" t="s">
        <v>77</v>
      </c>
      <c r="AY351" s="215" t="s">
        <v>147</v>
      </c>
    </row>
    <row r="352" spans="1:65" s="2" customFormat="1" ht="30" customHeight="1">
      <c r="A352" s="36"/>
      <c r="B352" s="37"/>
      <c r="C352" s="188" t="s">
        <v>494</v>
      </c>
      <c r="D352" s="188" t="s">
        <v>151</v>
      </c>
      <c r="E352" s="189" t="s">
        <v>495</v>
      </c>
      <c r="F352" s="190" t="s">
        <v>496</v>
      </c>
      <c r="G352" s="191" t="s">
        <v>213</v>
      </c>
      <c r="H352" s="192">
        <v>2.1</v>
      </c>
      <c r="I352" s="193"/>
      <c r="J352" s="194">
        <f>ROUND(I352*H352,1)</f>
        <v>0</v>
      </c>
      <c r="K352" s="190" t="s">
        <v>155</v>
      </c>
      <c r="L352" s="41"/>
      <c r="M352" s="195" t="s">
        <v>19</v>
      </c>
      <c r="N352" s="196" t="s">
        <v>44</v>
      </c>
      <c r="O352" s="66"/>
      <c r="P352" s="197">
        <f>O352*H352</f>
        <v>0</v>
      </c>
      <c r="Q352" s="197">
        <v>0.10100000000000001</v>
      </c>
      <c r="R352" s="197">
        <f>Q352*H352</f>
        <v>0.21210000000000001</v>
      </c>
      <c r="S352" s="197">
        <v>0</v>
      </c>
      <c r="T352" s="197">
        <f>S352*H352</f>
        <v>0</v>
      </c>
      <c r="U352" s="198" t="s">
        <v>19</v>
      </c>
      <c r="V352" s="36"/>
      <c r="W352" s="36"/>
      <c r="X352" s="36"/>
      <c r="Y352" s="36"/>
      <c r="Z352" s="36"/>
      <c r="AA352" s="36"/>
      <c r="AB352" s="36"/>
      <c r="AC352" s="36"/>
      <c r="AD352" s="36"/>
      <c r="AE352" s="36"/>
      <c r="AR352" s="199" t="s">
        <v>156</v>
      </c>
      <c r="AT352" s="199" t="s">
        <v>151</v>
      </c>
      <c r="AU352" s="199" t="s">
        <v>84</v>
      </c>
      <c r="AY352" s="19" t="s">
        <v>147</v>
      </c>
      <c r="BE352" s="200">
        <f>IF(N352="základní",J352,0)</f>
        <v>0</v>
      </c>
      <c r="BF352" s="200">
        <f>IF(N352="snížená",J352,0)</f>
        <v>0</v>
      </c>
      <c r="BG352" s="200">
        <f>IF(N352="zákl. přenesená",J352,0)</f>
        <v>0</v>
      </c>
      <c r="BH352" s="200">
        <f>IF(N352="sníž. přenesená",J352,0)</f>
        <v>0</v>
      </c>
      <c r="BI352" s="200">
        <f>IF(N352="nulová",J352,0)</f>
        <v>0</v>
      </c>
      <c r="BJ352" s="19" t="s">
        <v>81</v>
      </c>
      <c r="BK352" s="200">
        <f>ROUND(I352*H352,1)</f>
        <v>0</v>
      </c>
      <c r="BL352" s="19" t="s">
        <v>156</v>
      </c>
      <c r="BM352" s="199" t="s">
        <v>497</v>
      </c>
    </row>
    <row r="353" spans="1:65" s="2" customFormat="1" ht="96">
      <c r="A353" s="36"/>
      <c r="B353" s="37"/>
      <c r="C353" s="38"/>
      <c r="D353" s="201" t="s">
        <v>158</v>
      </c>
      <c r="E353" s="38"/>
      <c r="F353" s="202" t="s">
        <v>443</v>
      </c>
      <c r="G353" s="38"/>
      <c r="H353" s="38"/>
      <c r="I353" s="110"/>
      <c r="J353" s="38"/>
      <c r="K353" s="38"/>
      <c r="L353" s="41"/>
      <c r="M353" s="203"/>
      <c r="N353" s="204"/>
      <c r="O353" s="66"/>
      <c r="P353" s="66"/>
      <c r="Q353" s="66"/>
      <c r="R353" s="66"/>
      <c r="S353" s="66"/>
      <c r="T353" s="66"/>
      <c r="U353" s="67"/>
      <c r="V353" s="36"/>
      <c r="W353" s="36"/>
      <c r="X353" s="36"/>
      <c r="Y353" s="36"/>
      <c r="Z353" s="36"/>
      <c r="AA353" s="36"/>
      <c r="AB353" s="36"/>
      <c r="AC353" s="36"/>
      <c r="AD353" s="36"/>
      <c r="AE353" s="36"/>
      <c r="AT353" s="19" t="s">
        <v>158</v>
      </c>
      <c r="AU353" s="19" t="s">
        <v>84</v>
      </c>
    </row>
    <row r="354" spans="1:65" s="13" customFormat="1" ht="10.199999999999999">
      <c r="B354" s="205"/>
      <c r="C354" s="206"/>
      <c r="D354" s="201" t="s">
        <v>160</v>
      </c>
      <c r="E354" s="207" t="s">
        <v>19</v>
      </c>
      <c r="F354" s="208" t="s">
        <v>485</v>
      </c>
      <c r="G354" s="206"/>
      <c r="H354" s="209">
        <v>2.1</v>
      </c>
      <c r="I354" s="210"/>
      <c r="J354" s="206"/>
      <c r="K354" s="206"/>
      <c r="L354" s="211"/>
      <c r="M354" s="212"/>
      <c r="N354" s="213"/>
      <c r="O354" s="213"/>
      <c r="P354" s="213"/>
      <c r="Q354" s="213"/>
      <c r="R354" s="213"/>
      <c r="S354" s="213"/>
      <c r="T354" s="213"/>
      <c r="U354" s="214"/>
      <c r="AT354" s="215" t="s">
        <v>160</v>
      </c>
      <c r="AU354" s="215" t="s">
        <v>84</v>
      </c>
      <c r="AV354" s="13" t="s">
        <v>81</v>
      </c>
      <c r="AW354" s="13" t="s">
        <v>33</v>
      </c>
      <c r="AX354" s="13" t="s">
        <v>77</v>
      </c>
      <c r="AY354" s="215" t="s">
        <v>147</v>
      </c>
    </row>
    <row r="355" spans="1:65" s="2" customFormat="1" ht="14.4" customHeight="1">
      <c r="A355" s="36"/>
      <c r="B355" s="37"/>
      <c r="C355" s="248" t="s">
        <v>498</v>
      </c>
      <c r="D355" s="248" t="s">
        <v>222</v>
      </c>
      <c r="E355" s="249" t="s">
        <v>499</v>
      </c>
      <c r="F355" s="250" t="s">
        <v>500</v>
      </c>
      <c r="G355" s="251" t="s">
        <v>213</v>
      </c>
      <c r="H355" s="252">
        <v>3</v>
      </c>
      <c r="I355" s="253"/>
      <c r="J355" s="254">
        <f>ROUND(I355*H355,1)</f>
        <v>0</v>
      </c>
      <c r="K355" s="250" t="s">
        <v>155</v>
      </c>
      <c r="L355" s="255"/>
      <c r="M355" s="256" t="s">
        <v>19</v>
      </c>
      <c r="N355" s="257" t="s">
        <v>44</v>
      </c>
      <c r="O355" s="66"/>
      <c r="P355" s="197">
        <f>O355*H355</f>
        <v>0</v>
      </c>
      <c r="Q355" s="197">
        <v>0.13100000000000001</v>
      </c>
      <c r="R355" s="197">
        <f>Q355*H355</f>
        <v>0.39300000000000002</v>
      </c>
      <c r="S355" s="197">
        <v>0</v>
      </c>
      <c r="T355" s="197">
        <f>S355*H355</f>
        <v>0</v>
      </c>
      <c r="U355" s="198" t="s">
        <v>19</v>
      </c>
      <c r="V355" s="36"/>
      <c r="W355" s="36"/>
      <c r="X355" s="36"/>
      <c r="Y355" s="36"/>
      <c r="Z355" s="36"/>
      <c r="AA355" s="36"/>
      <c r="AB355" s="36"/>
      <c r="AC355" s="36"/>
      <c r="AD355" s="36"/>
      <c r="AE355" s="36"/>
      <c r="AR355" s="199" t="s">
        <v>210</v>
      </c>
      <c r="AT355" s="199" t="s">
        <v>222</v>
      </c>
      <c r="AU355" s="199" t="s">
        <v>84</v>
      </c>
      <c r="AY355" s="19" t="s">
        <v>147</v>
      </c>
      <c r="BE355" s="200">
        <f>IF(N355="základní",J355,0)</f>
        <v>0</v>
      </c>
      <c r="BF355" s="200">
        <f>IF(N355="snížená",J355,0)</f>
        <v>0</v>
      </c>
      <c r="BG355" s="200">
        <f>IF(N355="zákl. přenesená",J355,0)</f>
        <v>0</v>
      </c>
      <c r="BH355" s="200">
        <f>IF(N355="sníž. přenesená",J355,0)</f>
        <v>0</v>
      </c>
      <c r="BI355" s="200">
        <f>IF(N355="nulová",J355,0)</f>
        <v>0</v>
      </c>
      <c r="BJ355" s="19" t="s">
        <v>81</v>
      </c>
      <c r="BK355" s="200">
        <f>ROUND(I355*H355,1)</f>
        <v>0</v>
      </c>
      <c r="BL355" s="19" t="s">
        <v>156</v>
      </c>
      <c r="BM355" s="199" t="s">
        <v>501</v>
      </c>
    </row>
    <row r="356" spans="1:65" s="12" customFormat="1" ht="22.8" customHeight="1">
      <c r="B356" s="172"/>
      <c r="C356" s="173"/>
      <c r="D356" s="174" t="s">
        <v>71</v>
      </c>
      <c r="E356" s="186" t="s">
        <v>197</v>
      </c>
      <c r="F356" s="186" t="s">
        <v>502</v>
      </c>
      <c r="G356" s="173"/>
      <c r="H356" s="173"/>
      <c r="I356" s="176"/>
      <c r="J356" s="187">
        <f>BK356</f>
        <v>0</v>
      </c>
      <c r="K356" s="173"/>
      <c r="L356" s="178"/>
      <c r="M356" s="179"/>
      <c r="N356" s="180"/>
      <c r="O356" s="180"/>
      <c r="P356" s="181">
        <f>P357+P406+P452+P501</f>
        <v>0</v>
      </c>
      <c r="Q356" s="180"/>
      <c r="R356" s="181">
        <f>R357+R406+R452+R501</f>
        <v>1.5295157000000001</v>
      </c>
      <c r="S356" s="180"/>
      <c r="T356" s="181">
        <f>T357+T406+T452+T501</f>
        <v>0</v>
      </c>
      <c r="U356" s="182"/>
      <c r="AR356" s="183" t="s">
        <v>77</v>
      </c>
      <c r="AT356" s="184" t="s">
        <v>71</v>
      </c>
      <c r="AU356" s="184" t="s">
        <v>77</v>
      </c>
      <c r="AY356" s="183" t="s">
        <v>147</v>
      </c>
      <c r="BK356" s="185">
        <f>BK357+BK406+BK452+BK501</f>
        <v>0</v>
      </c>
    </row>
    <row r="357" spans="1:65" s="12" customFormat="1" ht="20.85" customHeight="1">
      <c r="B357" s="172"/>
      <c r="C357" s="173"/>
      <c r="D357" s="174" t="s">
        <v>71</v>
      </c>
      <c r="E357" s="186" t="s">
        <v>503</v>
      </c>
      <c r="F357" s="186" t="s">
        <v>504</v>
      </c>
      <c r="G357" s="173"/>
      <c r="H357" s="173"/>
      <c r="I357" s="176"/>
      <c r="J357" s="187">
        <f>BK357</f>
        <v>0</v>
      </c>
      <c r="K357" s="173"/>
      <c r="L357" s="178"/>
      <c r="M357" s="179"/>
      <c r="N357" s="180"/>
      <c r="O357" s="180"/>
      <c r="P357" s="181">
        <f>SUM(P358:P405)</f>
        <v>0</v>
      </c>
      <c r="Q357" s="180"/>
      <c r="R357" s="181">
        <f>SUM(R358:R405)</f>
        <v>0.52484856000000002</v>
      </c>
      <c r="S357" s="180"/>
      <c r="T357" s="181">
        <f>SUM(T358:T405)</f>
        <v>0</v>
      </c>
      <c r="U357" s="182"/>
      <c r="AR357" s="183" t="s">
        <v>77</v>
      </c>
      <c r="AT357" s="184" t="s">
        <v>71</v>
      </c>
      <c r="AU357" s="184" t="s">
        <v>81</v>
      </c>
      <c r="AY357" s="183" t="s">
        <v>147</v>
      </c>
      <c r="BK357" s="185">
        <f>SUM(BK358:BK405)</f>
        <v>0</v>
      </c>
    </row>
    <row r="358" spans="1:65" s="2" customFormat="1" ht="19.8" customHeight="1">
      <c r="A358" s="36"/>
      <c r="B358" s="37"/>
      <c r="C358" s="188" t="s">
        <v>505</v>
      </c>
      <c r="D358" s="188" t="s">
        <v>151</v>
      </c>
      <c r="E358" s="189" t="s">
        <v>506</v>
      </c>
      <c r="F358" s="190" t="s">
        <v>507</v>
      </c>
      <c r="G358" s="191" t="s">
        <v>213</v>
      </c>
      <c r="H358" s="192">
        <v>44.390999999999998</v>
      </c>
      <c r="I358" s="193"/>
      <c r="J358" s="194">
        <f>ROUND(I358*H358,1)</f>
        <v>0</v>
      </c>
      <c r="K358" s="190" t="s">
        <v>155</v>
      </c>
      <c r="L358" s="41"/>
      <c r="M358" s="195" t="s">
        <v>19</v>
      </c>
      <c r="N358" s="196" t="s">
        <v>44</v>
      </c>
      <c r="O358" s="66"/>
      <c r="P358" s="197">
        <f>O358*H358</f>
        <v>0</v>
      </c>
      <c r="Q358" s="197">
        <v>5.7000000000000002E-3</v>
      </c>
      <c r="R358" s="197">
        <f>Q358*H358</f>
        <v>0.2530287</v>
      </c>
      <c r="S358" s="197">
        <v>0</v>
      </c>
      <c r="T358" s="197">
        <f>S358*H358</f>
        <v>0</v>
      </c>
      <c r="U358" s="198" t="s">
        <v>19</v>
      </c>
      <c r="V358" s="36"/>
      <c r="W358" s="36"/>
      <c r="X358" s="36"/>
      <c r="Y358" s="36"/>
      <c r="Z358" s="36"/>
      <c r="AA358" s="36"/>
      <c r="AB358" s="36"/>
      <c r="AC358" s="36"/>
      <c r="AD358" s="36"/>
      <c r="AE358" s="36"/>
      <c r="AR358" s="199" t="s">
        <v>156</v>
      </c>
      <c r="AT358" s="199" t="s">
        <v>151</v>
      </c>
      <c r="AU358" s="199" t="s">
        <v>84</v>
      </c>
      <c r="AY358" s="19" t="s">
        <v>147</v>
      </c>
      <c r="BE358" s="200">
        <f>IF(N358="základní",J358,0)</f>
        <v>0</v>
      </c>
      <c r="BF358" s="200">
        <f>IF(N358="snížená",J358,0)</f>
        <v>0</v>
      </c>
      <c r="BG358" s="200">
        <f>IF(N358="zákl. přenesená",J358,0)</f>
        <v>0</v>
      </c>
      <c r="BH358" s="200">
        <f>IF(N358="sníž. přenesená",J358,0)</f>
        <v>0</v>
      </c>
      <c r="BI358" s="200">
        <f>IF(N358="nulová",J358,0)</f>
        <v>0</v>
      </c>
      <c r="BJ358" s="19" t="s">
        <v>81</v>
      </c>
      <c r="BK358" s="200">
        <f>ROUND(I358*H358,1)</f>
        <v>0</v>
      </c>
      <c r="BL358" s="19" t="s">
        <v>156</v>
      </c>
      <c r="BM358" s="199" t="s">
        <v>508</v>
      </c>
    </row>
    <row r="359" spans="1:65" s="2" customFormat="1" ht="38.4">
      <c r="A359" s="36"/>
      <c r="B359" s="37"/>
      <c r="C359" s="38"/>
      <c r="D359" s="201" t="s">
        <v>158</v>
      </c>
      <c r="E359" s="38"/>
      <c r="F359" s="202" t="s">
        <v>509</v>
      </c>
      <c r="G359" s="38"/>
      <c r="H359" s="38"/>
      <c r="I359" s="110"/>
      <c r="J359" s="38"/>
      <c r="K359" s="38"/>
      <c r="L359" s="41"/>
      <c r="M359" s="203"/>
      <c r="N359" s="204"/>
      <c r="O359" s="66"/>
      <c r="P359" s="66"/>
      <c r="Q359" s="66"/>
      <c r="R359" s="66"/>
      <c r="S359" s="66"/>
      <c r="T359" s="66"/>
      <c r="U359" s="67"/>
      <c r="V359" s="36"/>
      <c r="W359" s="36"/>
      <c r="X359" s="36"/>
      <c r="Y359" s="36"/>
      <c r="Z359" s="36"/>
      <c r="AA359" s="36"/>
      <c r="AB359" s="36"/>
      <c r="AC359" s="36"/>
      <c r="AD359" s="36"/>
      <c r="AE359" s="36"/>
      <c r="AT359" s="19" t="s">
        <v>158</v>
      </c>
      <c r="AU359" s="19" t="s">
        <v>84</v>
      </c>
    </row>
    <row r="360" spans="1:65" s="13" customFormat="1" ht="10.199999999999999">
      <c r="B360" s="205"/>
      <c r="C360" s="206"/>
      <c r="D360" s="201" t="s">
        <v>160</v>
      </c>
      <c r="E360" s="207" t="s">
        <v>19</v>
      </c>
      <c r="F360" s="208" t="s">
        <v>510</v>
      </c>
      <c r="G360" s="206"/>
      <c r="H360" s="209">
        <v>36.095999999999997</v>
      </c>
      <c r="I360" s="210"/>
      <c r="J360" s="206"/>
      <c r="K360" s="206"/>
      <c r="L360" s="211"/>
      <c r="M360" s="212"/>
      <c r="N360" s="213"/>
      <c r="O360" s="213"/>
      <c r="P360" s="213"/>
      <c r="Q360" s="213"/>
      <c r="R360" s="213"/>
      <c r="S360" s="213"/>
      <c r="T360" s="213"/>
      <c r="U360" s="214"/>
      <c r="AT360" s="215" t="s">
        <v>160</v>
      </c>
      <c r="AU360" s="215" t="s">
        <v>84</v>
      </c>
      <c r="AV360" s="13" t="s">
        <v>81</v>
      </c>
      <c r="AW360" s="13" t="s">
        <v>33</v>
      </c>
      <c r="AX360" s="13" t="s">
        <v>72</v>
      </c>
      <c r="AY360" s="215" t="s">
        <v>147</v>
      </c>
    </row>
    <row r="361" spans="1:65" s="13" customFormat="1" ht="10.199999999999999">
      <c r="B361" s="205"/>
      <c r="C361" s="206"/>
      <c r="D361" s="201" t="s">
        <v>160</v>
      </c>
      <c r="E361" s="207" t="s">
        <v>19</v>
      </c>
      <c r="F361" s="208" t="s">
        <v>511</v>
      </c>
      <c r="G361" s="206"/>
      <c r="H361" s="209">
        <v>-2.9049999999999998</v>
      </c>
      <c r="I361" s="210"/>
      <c r="J361" s="206"/>
      <c r="K361" s="206"/>
      <c r="L361" s="211"/>
      <c r="M361" s="212"/>
      <c r="N361" s="213"/>
      <c r="O361" s="213"/>
      <c r="P361" s="213"/>
      <c r="Q361" s="213"/>
      <c r="R361" s="213"/>
      <c r="S361" s="213"/>
      <c r="T361" s="213"/>
      <c r="U361" s="214"/>
      <c r="AT361" s="215" t="s">
        <v>160</v>
      </c>
      <c r="AU361" s="215" t="s">
        <v>84</v>
      </c>
      <c r="AV361" s="13" t="s">
        <v>81</v>
      </c>
      <c r="AW361" s="13" t="s">
        <v>33</v>
      </c>
      <c r="AX361" s="13" t="s">
        <v>72</v>
      </c>
      <c r="AY361" s="215" t="s">
        <v>147</v>
      </c>
    </row>
    <row r="362" spans="1:65" s="13" customFormat="1" ht="10.199999999999999">
      <c r="B362" s="205"/>
      <c r="C362" s="206"/>
      <c r="D362" s="201" t="s">
        <v>160</v>
      </c>
      <c r="E362" s="207" t="s">
        <v>19</v>
      </c>
      <c r="F362" s="208" t="s">
        <v>512</v>
      </c>
      <c r="G362" s="206"/>
      <c r="H362" s="209">
        <v>0.48799999999999999</v>
      </c>
      <c r="I362" s="210"/>
      <c r="J362" s="206"/>
      <c r="K362" s="206"/>
      <c r="L362" s="211"/>
      <c r="M362" s="212"/>
      <c r="N362" s="213"/>
      <c r="O362" s="213"/>
      <c r="P362" s="213"/>
      <c r="Q362" s="213"/>
      <c r="R362" s="213"/>
      <c r="S362" s="213"/>
      <c r="T362" s="213"/>
      <c r="U362" s="214"/>
      <c r="AT362" s="215" t="s">
        <v>160</v>
      </c>
      <c r="AU362" s="215" t="s">
        <v>84</v>
      </c>
      <c r="AV362" s="13" t="s">
        <v>81</v>
      </c>
      <c r="AW362" s="13" t="s">
        <v>33</v>
      </c>
      <c r="AX362" s="13" t="s">
        <v>72</v>
      </c>
      <c r="AY362" s="215" t="s">
        <v>147</v>
      </c>
    </row>
    <row r="363" spans="1:65" s="14" customFormat="1" ht="10.199999999999999">
      <c r="B363" s="216"/>
      <c r="C363" s="217"/>
      <c r="D363" s="201" t="s">
        <v>160</v>
      </c>
      <c r="E363" s="218" t="s">
        <v>19</v>
      </c>
      <c r="F363" s="219" t="s">
        <v>513</v>
      </c>
      <c r="G363" s="217"/>
      <c r="H363" s="220">
        <v>33.678999999999995</v>
      </c>
      <c r="I363" s="221"/>
      <c r="J363" s="217"/>
      <c r="K363" s="217"/>
      <c r="L363" s="222"/>
      <c r="M363" s="223"/>
      <c r="N363" s="224"/>
      <c r="O363" s="224"/>
      <c r="P363" s="224"/>
      <c r="Q363" s="224"/>
      <c r="R363" s="224"/>
      <c r="S363" s="224"/>
      <c r="T363" s="224"/>
      <c r="U363" s="225"/>
      <c r="AT363" s="226" t="s">
        <v>160</v>
      </c>
      <c r="AU363" s="226" t="s">
        <v>84</v>
      </c>
      <c r="AV363" s="14" t="s">
        <v>84</v>
      </c>
      <c r="AW363" s="14" t="s">
        <v>33</v>
      </c>
      <c r="AX363" s="14" t="s">
        <v>72</v>
      </c>
      <c r="AY363" s="226" t="s">
        <v>147</v>
      </c>
    </row>
    <row r="364" spans="1:65" s="13" customFormat="1" ht="10.199999999999999">
      <c r="B364" s="205"/>
      <c r="C364" s="206"/>
      <c r="D364" s="201" t="s">
        <v>160</v>
      </c>
      <c r="E364" s="207" t="s">
        <v>19</v>
      </c>
      <c r="F364" s="208" t="s">
        <v>514</v>
      </c>
      <c r="G364" s="206"/>
      <c r="H364" s="209">
        <v>15.907</v>
      </c>
      <c r="I364" s="210"/>
      <c r="J364" s="206"/>
      <c r="K364" s="206"/>
      <c r="L364" s="211"/>
      <c r="M364" s="212"/>
      <c r="N364" s="213"/>
      <c r="O364" s="213"/>
      <c r="P364" s="213"/>
      <c r="Q364" s="213"/>
      <c r="R364" s="213"/>
      <c r="S364" s="213"/>
      <c r="T364" s="213"/>
      <c r="U364" s="214"/>
      <c r="AT364" s="215" t="s">
        <v>160</v>
      </c>
      <c r="AU364" s="215" t="s">
        <v>84</v>
      </c>
      <c r="AV364" s="13" t="s">
        <v>81</v>
      </c>
      <c r="AW364" s="13" t="s">
        <v>33</v>
      </c>
      <c r="AX364" s="13" t="s">
        <v>72</v>
      </c>
      <c r="AY364" s="215" t="s">
        <v>147</v>
      </c>
    </row>
    <row r="365" spans="1:65" s="13" customFormat="1" ht="10.199999999999999">
      <c r="B365" s="205"/>
      <c r="C365" s="206"/>
      <c r="D365" s="201" t="s">
        <v>160</v>
      </c>
      <c r="E365" s="207" t="s">
        <v>19</v>
      </c>
      <c r="F365" s="208" t="s">
        <v>515</v>
      </c>
      <c r="G365" s="206"/>
      <c r="H365" s="209">
        <v>-5.6230000000000002</v>
      </c>
      <c r="I365" s="210"/>
      <c r="J365" s="206"/>
      <c r="K365" s="206"/>
      <c r="L365" s="211"/>
      <c r="M365" s="212"/>
      <c r="N365" s="213"/>
      <c r="O365" s="213"/>
      <c r="P365" s="213"/>
      <c r="Q365" s="213"/>
      <c r="R365" s="213"/>
      <c r="S365" s="213"/>
      <c r="T365" s="213"/>
      <c r="U365" s="214"/>
      <c r="AT365" s="215" t="s">
        <v>160</v>
      </c>
      <c r="AU365" s="215" t="s">
        <v>84</v>
      </c>
      <c r="AV365" s="13" t="s">
        <v>81</v>
      </c>
      <c r="AW365" s="13" t="s">
        <v>33</v>
      </c>
      <c r="AX365" s="13" t="s">
        <v>72</v>
      </c>
      <c r="AY365" s="215" t="s">
        <v>147</v>
      </c>
    </row>
    <row r="366" spans="1:65" s="13" customFormat="1" ht="10.199999999999999">
      <c r="B366" s="205"/>
      <c r="C366" s="206"/>
      <c r="D366" s="201" t="s">
        <v>160</v>
      </c>
      <c r="E366" s="207" t="s">
        <v>19</v>
      </c>
      <c r="F366" s="208" t="s">
        <v>516</v>
      </c>
      <c r="G366" s="206"/>
      <c r="H366" s="209">
        <v>0.42799999999999999</v>
      </c>
      <c r="I366" s="210"/>
      <c r="J366" s="206"/>
      <c r="K366" s="206"/>
      <c r="L366" s="211"/>
      <c r="M366" s="212"/>
      <c r="N366" s="213"/>
      <c r="O366" s="213"/>
      <c r="P366" s="213"/>
      <c r="Q366" s="213"/>
      <c r="R366" s="213"/>
      <c r="S366" s="213"/>
      <c r="T366" s="213"/>
      <c r="U366" s="214"/>
      <c r="AT366" s="215" t="s">
        <v>160</v>
      </c>
      <c r="AU366" s="215" t="s">
        <v>84</v>
      </c>
      <c r="AV366" s="13" t="s">
        <v>81</v>
      </c>
      <c r="AW366" s="13" t="s">
        <v>33</v>
      </c>
      <c r="AX366" s="13" t="s">
        <v>72</v>
      </c>
      <c r="AY366" s="215" t="s">
        <v>147</v>
      </c>
    </row>
    <row r="367" spans="1:65" s="14" customFormat="1" ht="10.199999999999999">
      <c r="B367" s="216"/>
      <c r="C367" s="217"/>
      <c r="D367" s="201" t="s">
        <v>160</v>
      </c>
      <c r="E367" s="218" t="s">
        <v>19</v>
      </c>
      <c r="F367" s="219" t="s">
        <v>517</v>
      </c>
      <c r="G367" s="217"/>
      <c r="H367" s="220">
        <v>10.712</v>
      </c>
      <c r="I367" s="221"/>
      <c r="J367" s="217"/>
      <c r="K367" s="217"/>
      <c r="L367" s="222"/>
      <c r="M367" s="223"/>
      <c r="N367" s="224"/>
      <c r="O367" s="224"/>
      <c r="P367" s="224"/>
      <c r="Q367" s="224"/>
      <c r="R367" s="224"/>
      <c r="S367" s="224"/>
      <c r="T367" s="224"/>
      <c r="U367" s="225"/>
      <c r="AT367" s="226" t="s">
        <v>160</v>
      </c>
      <c r="AU367" s="226" t="s">
        <v>84</v>
      </c>
      <c r="AV367" s="14" t="s">
        <v>84</v>
      </c>
      <c r="AW367" s="14" t="s">
        <v>33</v>
      </c>
      <c r="AX367" s="14" t="s">
        <v>72</v>
      </c>
      <c r="AY367" s="226" t="s">
        <v>147</v>
      </c>
    </row>
    <row r="368" spans="1:65" s="15" customFormat="1" ht="10.199999999999999">
      <c r="B368" s="227"/>
      <c r="C368" s="228"/>
      <c r="D368" s="201" t="s">
        <v>160</v>
      </c>
      <c r="E368" s="229" t="s">
        <v>19</v>
      </c>
      <c r="F368" s="230" t="s">
        <v>163</v>
      </c>
      <c r="G368" s="228"/>
      <c r="H368" s="231">
        <v>44.390999999999998</v>
      </c>
      <c r="I368" s="232"/>
      <c r="J368" s="228"/>
      <c r="K368" s="228"/>
      <c r="L368" s="233"/>
      <c r="M368" s="234"/>
      <c r="N368" s="235"/>
      <c r="O368" s="235"/>
      <c r="P368" s="235"/>
      <c r="Q368" s="235"/>
      <c r="R368" s="235"/>
      <c r="S368" s="235"/>
      <c r="T368" s="235"/>
      <c r="U368" s="236"/>
      <c r="AT368" s="237" t="s">
        <v>160</v>
      </c>
      <c r="AU368" s="237" t="s">
        <v>84</v>
      </c>
      <c r="AV368" s="15" t="s">
        <v>156</v>
      </c>
      <c r="AW368" s="15" t="s">
        <v>33</v>
      </c>
      <c r="AX368" s="15" t="s">
        <v>77</v>
      </c>
      <c r="AY368" s="237" t="s">
        <v>147</v>
      </c>
    </row>
    <row r="369" spans="1:65" s="2" customFormat="1" ht="14.4" customHeight="1">
      <c r="A369" s="36"/>
      <c r="B369" s="37"/>
      <c r="C369" s="188" t="s">
        <v>503</v>
      </c>
      <c r="D369" s="188" t="s">
        <v>151</v>
      </c>
      <c r="E369" s="189" t="s">
        <v>518</v>
      </c>
      <c r="F369" s="190" t="s">
        <v>519</v>
      </c>
      <c r="G369" s="191" t="s">
        <v>213</v>
      </c>
      <c r="H369" s="192">
        <v>1.1180000000000001</v>
      </c>
      <c r="I369" s="193"/>
      <c r="J369" s="194">
        <f>ROUND(I369*H369,1)</f>
        <v>0</v>
      </c>
      <c r="K369" s="190" t="s">
        <v>155</v>
      </c>
      <c r="L369" s="41"/>
      <c r="M369" s="195" t="s">
        <v>19</v>
      </c>
      <c r="N369" s="196" t="s">
        <v>44</v>
      </c>
      <c r="O369" s="66"/>
      <c r="P369" s="197">
        <f>O369*H369</f>
        <v>0</v>
      </c>
      <c r="Q369" s="197">
        <v>3.3579999999999999E-2</v>
      </c>
      <c r="R369" s="197">
        <f>Q369*H369</f>
        <v>3.7542440000000003E-2</v>
      </c>
      <c r="S369" s="197">
        <v>0</v>
      </c>
      <c r="T369" s="197">
        <f>S369*H369</f>
        <v>0</v>
      </c>
      <c r="U369" s="198" t="s">
        <v>19</v>
      </c>
      <c r="V369" s="36"/>
      <c r="W369" s="36"/>
      <c r="X369" s="36"/>
      <c r="Y369" s="36"/>
      <c r="Z369" s="36"/>
      <c r="AA369" s="36"/>
      <c r="AB369" s="36"/>
      <c r="AC369" s="36"/>
      <c r="AD369" s="36"/>
      <c r="AE369" s="36"/>
      <c r="AR369" s="199" t="s">
        <v>156</v>
      </c>
      <c r="AT369" s="199" t="s">
        <v>151</v>
      </c>
      <c r="AU369" s="199" t="s">
        <v>84</v>
      </c>
      <c r="AY369" s="19" t="s">
        <v>147</v>
      </c>
      <c r="BE369" s="200">
        <f>IF(N369="základní",J369,0)</f>
        <v>0</v>
      </c>
      <c r="BF369" s="200">
        <f>IF(N369="snížená",J369,0)</f>
        <v>0</v>
      </c>
      <c r="BG369" s="200">
        <f>IF(N369="zákl. přenesená",J369,0)</f>
        <v>0</v>
      </c>
      <c r="BH369" s="200">
        <f>IF(N369="sníž. přenesená",J369,0)</f>
        <v>0</v>
      </c>
      <c r="BI369" s="200">
        <f>IF(N369="nulová",J369,0)</f>
        <v>0</v>
      </c>
      <c r="BJ369" s="19" t="s">
        <v>81</v>
      </c>
      <c r="BK369" s="200">
        <f>ROUND(I369*H369,1)</f>
        <v>0</v>
      </c>
      <c r="BL369" s="19" t="s">
        <v>156</v>
      </c>
      <c r="BM369" s="199" t="s">
        <v>520</v>
      </c>
    </row>
    <row r="370" spans="1:65" s="2" customFormat="1" ht="38.4">
      <c r="A370" s="36"/>
      <c r="B370" s="37"/>
      <c r="C370" s="38"/>
      <c r="D370" s="201" t="s">
        <v>158</v>
      </c>
      <c r="E370" s="38"/>
      <c r="F370" s="202" t="s">
        <v>521</v>
      </c>
      <c r="G370" s="38"/>
      <c r="H370" s="38"/>
      <c r="I370" s="110"/>
      <c r="J370" s="38"/>
      <c r="K370" s="38"/>
      <c r="L370" s="41"/>
      <c r="M370" s="203"/>
      <c r="N370" s="204"/>
      <c r="O370" s="66"/>
      <c r="P370" s="66"/>
      <c r="Q370" s="66"/>
      <c r="R370" s="66"/>
      <c r="S370" s="66"/>
      <c r="T370" s="66"/>
      <c r="U370" s="67"/>
      <c r="V370" s="36"/>
      <c r="W370" s="36"/>
      <c r="X370" s="36"/>
      <c r="Y370" s="36"/>
      <c r="Z370" s="36"/>
      <c r="AA370" s="36"/>
      <c r="AB370" s="36"/>
      <c r="AC370" s="36"/>
      <c r="AD370" s="36"/>
      <c r="AE370" s="36"/>
      <c r="AT370" s="19" t="s">
        <v>158</v>
      </c>
      <c r="AU370" s="19" t="s">
        <v>84</v>
      </c>
    </row>
    <row r="371" spans="1:65" s="13" customFormat="1" ht="10.199999999999999">
      <c r="B371" s="205"/>
      <c r="C371" s="206"/>
      <c r="D371" s="201" t="s">
        <v>160</v>
      </c>
      <c r="E371" s="207" t="s">
        <v>19</v>
      </c>
      <c r="F371" s="208" t="s">
        <v>522</v>
      </c>
      <c r="G371" s="206"/>
      <c r="H371" s="209">
        <v>1.1180000000000001</v>
      </c>
      <c r="I371" s="210"/>
      <c r="J371" s="206"/>
      <c r="K371" s="206"/>
      <c r="L371" s="211"/>
      <c r="M371" s="212"/>
      <c r="N371" s="213"/>
      <c r="O371" s="213"/>
      <c r="P371" s="213"/>
      <c r="Q371" s="213"/>
      <c r="R371" s="213"/>
      <c r="S371" s="213"/>
      <c r="T371" s="213"/>
      <c r="U371" s="214"/>
      <c r="AT371" s="215" t="s">
        <v>160</v>
      </c>
      <c r="AU371" s="215" t="s">
        <v>84</v>
      </c>
      <c r="AV371" s="13" t="s">
        <v>81</v>
      </c>
      <c r="AW371" s="13" t="s">
        <v>33</v>
      </c>
      <c r="AX371" s="13" t="s">
        <v>77</v>
      </c>
      <c r="AY371" s="215" t="s">
        <v>147</v>
      </c>
    </row>
    <row r="372" spans="1:65" s="2" customFormat="1" ht="14.4" customHeight="1">
      <c r="A372" s="36"/>
      <c r="B372" s="37"/>
      <c r="C372" s="188" t="s">
        <v>523</v>
      </c>
      <c r="D372" s="188" t="s">
        <v>151</v>
      </c>
      <c r="E372" s="189" t="s">
        <v>524</v>
      </c>
      <c r="F372" s="190" t="s">
        <v>525</v>
      </c>
      <c r="G372" s="191" t="s">
        <v>213</v>
      </c>
      <c r="H372" s="192">
        <v>0.19800000000000001</v>
      </c>
      <c r="I372" s="193"/>
      <c r="J372" s="194">
        <f>ROUND(I372*H372,1)</f>
        <v>0</v>
      </c>
      <c r="K372" s="190" t="s">
        <v>155</v>
      </c>
      <c r="L372" s="41"/>
      <c r="M372" s="195" t="s">
        <v>19</v>
      </c>
      <c r="N372" s="196" t="s">
        <v>44</v>
      </c>
      <c r="O372" s="66"/>
      <c r="P372" s="197">
        <f>O372*H372</f>
        <v>0</v>
      </c>
      <c r="Q372" s="197">
        <v>3.0450000000000001E-2</v>
      </c>
      <c r="R372" s="197">
        <f>Q372*H372</f>
        <v>6.0291000000000008E-3</v>
      </c>
      <c r="S372" s="197">
        <v>0</v>
      </c>
      <c r="T372" s="197">
        <f>S372*H372</f>
        <v>0</v>
      </c>
      <c r="U372" s="198" t="s">
        <v>19</v>
      </c>
      <c r="V372" s="36"/>
      <c r="W372" s="36"/>
      <c r="X372" s="36"/>
      <c r="Y372" s="36"/>
      <c r="Z372" s="36"/>
      <c r="AA372" s="36"/>
      <c r="AB372" s="36"/>
      <c r="AC372" s="36"/>
      <c r="AD372" s="36"/>
      <c r="AE372" s="36"/>
      <c r="AR372" s="199" t="s">
        <v>156</v>
      </c>
      <c r="AT372" s="199" t="s">
        <v>151</v>
      </c>
      <c r="AU372" s="199" t="s">
        <v>84</v>
      </c>
      <c r="AY372" s="19" t="s">
        <v>147</v>
      </c>
      <c r="BE372" s="200">
        <f>IF(N372="základní",J372,0)</f>
        <v>0</v>
      </c>
      <c r="BF372" s="200">
        <f>IF(N372="snížená",J372,0)</f>
        <v>0</v>
      </c>
      <c r="BG372" s="200">
        <f>IF(N372="zákl. přenesená",J372,0)</f>
        <v>0</v>
      </c>
      <c r="BH372" s="200">
        <f>IF(N372="sníž. přenesená",J372,0)</f>
        <v>0</v>
      </c>
      <c r="BI372" s="200">
        <f>IF(N372="nulová",J372,0)</f>
        <v>0</v>
      </c>
      <c r="BJ372" s="19" t="s">
        <v>81</v>
      </c>
      <c r="BK372" s="200">
        <f>ROUND(I372*H372,1)</f>
        <v>0</v>
      </c>
      <c r="BL372" s="19" t="s">
        <v>156</v>
      </c>
      <c r="BM372" s="199" t="s">
        <v>526</v>
      </c>
    </row>
    <row r="373" spans="1:65" s="2" customFormat="1" ht="38.4">
      <c r="A373" s="36"/>
      <c r="B373" s="37"/>
      <c r="C373" s="38"/>
      <c r="D373" s="201" t="s">
        <v>158</v>
      </c>
      <c r="E373" s="38"/>
      <c r="F373" s="202" t="s">
        <v>521</v>
      </c>
      <c r="G373" s="38"/>
      <c r="H373" s="38"/>
      <c r="I373" s="110"/>
      <c r="J373" s="38"/>
      <c r="K373" s="38"/>
      <c r="L373" s="41"/>
      <c r="M373" s="203"/>
      <c r="N373" s="204"/>
      <c r="O373" s="66"/>
      <c r="P373" s="66"/>
      <c r="Q373" s="66"/>
      <c r="R373" s="66"/>
      <c r="S373" s="66"/>
      <c r="T373" s="66"/>
      <c r="U373" s="67"/>
      <c r="V373" s="36"/>
      <c r="W373" s="36"/>
      <c r="X373" s="36"/>
      <c r="Y373" s="36"/>
      <c r="Z373" s="36"/>
      <c r="AA373" s="36"/>
      <c r="AB373" s="36"/>
      <c r="AC373" s="36"/>
      <c r="AD373" s="36"/>
      <c r="AE373" s="36"/>
      <c r="AT373" s="19" t="s">
        <v>158</v>
      </c>
      <c r="AU373" s="19" t="s">
        <v>84</v>
      </c>
    </row>
    <row r="374" spans="1:65" s="13" customFormat="1" ht="10.199999999999999">
      <c r="B374" s="205"/>
      <c r="C374" s="206"/>
      <c r="D374" s="201" t="s">
        <v>160</v>
      </c>
      <c r="E374" s="207" t="s">
        <v>19</v>
      </c>
      <c r="F374" s="208" t="s">
        <v>527</v>
      </c>
      <c r="G374" s="206"/>
      <c r="H374" s="209">
        <v>0.19800000000000001</v>
      </c>
      <c r="I374" s="210"/>
      <c r="J374" s="206"/>
      <c r="K374" s="206"/>
      <c r="L374" s="211"/>
      <c r="M374" s="212"/>
      <c r="N374" s="213"/>
      <c r="O374" s="213"/>
      <c r="P374" s="213"/>
      <c r="Q374" s="213"/>
      <c r="R374" s="213"/>
      <c r="S374" s="213"/>
      <c r="T374" s="213"/>
      <c r="U374" s="214"/>
      <c r="AT374" s="215" t="s">
        <v>160</v>
      </c>
      <c r="AU374" s="215" t="s">
        <v>84</v>
      </c>
      <c r="AV374" s="13" t="s">
        <v>81</v>
      </c>
      <c r="AW374" s="13" t="s">
        <v>33</v>
      </c>
      <c r="AX374" s="13" t="s">
        <v>77</v>
      </c>
      <c r="AY374" s="215" t="s">
        <v>147</v>
      </c>
    </row>
    <row r="375" spans="1:65" s="2" customFormat="1" ht="19.8" customHeight="1">
      <c r="A375" s="36"/>
      <c r="B375" s="37"/>
      <c r="C375" s="188" t="s">
        <v>528</v>
      </c>
      <c r="D375" s="188" t="s">
        <v>151</v>
      </c>
      <c r="E375" s="189" t="s">
        <v>529</v>
      </c>
      <c r="F375" s="190" t="s">
        <v>530</v>
      </c>
      <c r="G375" s="191" t="s">
        <v>213</v>
      </c>
      <c r="H375" s="192">
        <v>21.488</v>
      </c>
      <c r="I375" s="193"/>
      <c r="J375" s="194">
        <f>ROUND(I375*H375,1)</f>
        <v>0</v>
      </c>
      <c r="K375" s="190" t="s">
        <v>155</v>
      </c>
      <c r="L375" s="41"/>
      <c r="M375" s="195" t="s">
        <v>19</v>
      </c>
      <c r="N375" s="196" t="s">
        <v>44</v>
      </c>
      <c r="O375" s="66"/>
      <c r="P375" s="197">
        <f>O375*H375</f>
        <v>0</v>
      </c>
      <c r="Q375" s="197">
        <v>4.3800000000000002E-3</v>
      </c>
      <c r="R375" s="197">
        <f>Q375*H375</f>
        <v>9.4117439999999997E-2</v>
      </c>
      <c r="S375" s="197">
        <v>0</v>
      </c>
      <c r="T375" s="197">
        <f>S375*H375</f>
        <v>0</v>
      </c>
      <c r="U375" s="198" t="s">
        <v>19</v>
      </c>
      <c r="V375" s="36"/>
      <c r="W375" s="36"/>
      <c r="X375" s="36"/>
      <c r="Y375" s="36"/>
      <c r="Z375" s="36"/>
      <c r="AA375" s="36"/>
      <c r="AB375" s="36"/>
      <c r="AC375" s="36"/>
      <c r="AD375" s="36"/>
      <c r="AE375" s="36"/>
      <c r="AR375" s="199" t="s">
        <v>156</v>
      </c>
      <c r="AT375" s="199" t="s">
        <v>151</v>
      </c>
      <c r="AU375" s="199" t="s">
        <v>84</v>
      </c>
      <c r="AY375" s="19" t="s">
        <v>147</v>
      </c>
      <c r="BE375" s="200">
        <f>IF(N375="základní",J375,0)</f>
        <v>0</v>
      </c>
      <c r="BF375" s="200">
        <f>IF(N375="snížená",J375,0)</f>
        <v>0</v>
      </c>
      <c r="BG375" s="200">
        <f>IF(N375="zákl. přenesená",J375,0)</f>
        <v>0</v>
      </c>
      <c r="BH375" s="200">
        <f>IF(N375="sníž. přenesená",J375,0)</f>
        <v>0</v>
      </c>
      <c r="BI375" s="200">
        <f>IF(N375="nulová",J375,0)</f>
        <v>0</v>
      </c>
      <c r="BJ375" s="19" t="s">
        <v>81</v>
      </c>
      <c r="BK375" s="200">
        <f>ROUND(I375*H375,1)</f>
        <v>0</v>
      </c>
      <c r="BL375" s="19" t="s">
        <v>156</v>
      </c>
      <c r="BM375" s="199" t="s">
        <v>531</v>
      </c>
    </row>
    <row r="376" spans="1:65" s="2" customFormat="1" ht="28.8">
      <c r="A376" s="36"/>
      <c r="B376" s="37"/>
      <c r="C376" s="38"/>
      <c r="D376" s="201" t="s">
        <v>158</v>
      </c>
      <c r="E376" s="38"/>
      <c r="F376" s="202" t="s">
        <v>532</v>
      </c>
      <c r="G376" s="38"/>
      <c r="H376" s="38"/>
      <c r="I376" s="110"/>
      <c r="J376" s="38"/>
      <c r="K376" s="38"/>
      <c r="L376" s="41"/>
      <c r="M376" s="203"/>
      <c r="N376" s="204"/>
      <c r="O376" s="66"/>
      <c r="P376" s="66"/>
      <c r="Q376" s="66"/>
      <c r="R376" s="66"/>
      <c r="S376" s="66"/>
      <c r="T376" s="66"/>
      <c r="U376" s="67"/>
      <c r="V376" s="36"/>
      <c r="W376" s="36"/>
      <c r="X376" s="36"/>
      <c r="Y376" s="36"/>
      <c r="Z376" s="36"/>
      <c r="AA376" s="36"/>
      <c r="AB376" s="36"/>
      <c r="AC376" s="36"/>
      <c r="AD376" s="36"/>
      <c r="AE376" s="36"/>
      <c r="AT376" s="19" t="s">
        <v>158</v>
      </c>
      <c r="AU376" s="19" t="s">
        <v>84</v>
      </c>
    </row>
    <row r="377" spans="1:65" s="13" customFormat="1" ht="10.199999999999999">
      <c r="B377" s="205"/>
      <c r="C377" s="206"/>
      <c r="D377" s="201" t="s">
        <v>160</v>
      </c>
      <c r="E377" s="207" t="s">
        <v>19</v>
      </c>
      <c r="F377" s="208" t="s">
        <v>533</v>
      </c>
      <c r="G377" s="206"/>
      <c r="H377" s="209">
        <v>19.178999999999998</v>
      </c>
      <c r="I377" s="210"/>
      <c r="J377" s="206"/>
      <c r="K377" s="206"/>
      <c r="L377" s="211"/>
      <c r="M377" s="212"/>
      <c r="N377" s="213"/>
      <c r="O377" s="213"/>
      <c r="P377" s="213"/>
      <c r="Q377" s="213"/>
      <c r="R377" s="213"/>
      <c r="S377" s="213"/>
      <c r="T377" s="213"/>
      <c r="U377" s="214"/>
      <c r="AT377" s="215" t="s">
        <v>160</v>
      </c>
      <c r="AU377" s="215" t="s">
        <v>84</v>
      </c>
      <c r="AV377" s="13" t="s">
        <v>81</v>
      </c>
      <c r="AW377" s="13" t="s">
        <v>33</v>
      </c>
      <c r="AX377" s="13" t="s">
        <v>72</v>
      </c>
      <c r="AY377" s="215" t="s">
        <v>147</v>
      </c>
    </row>
    <row r="378" spans="1:65" s="13" customFormat="1" ht="10.199999999999999">
      <c r="B378" s="205"/>
      <c r="C378" s="206"/>
      <c r="D378" s="201" t="s">
        <v>160</v>
      </c>
      <c r="E378" s="207" t="s">
        <v>19</v>
      </c>
      <c r="F378" s="208" t="s">
        <v>534</v>
      </c>
      <c r="G378" s="206"/>
      <c r="H378" s="209">
        <v>-3.1520000000000001</v>
      </c>
      <c r="I378" s="210"/>
      <c r="J378" s="206"/>
      <c r="K378" s="206"/>
      <c r="L378" s="211"/>
      <c r="M378" s="212"/>
      <c r="N378" s="213"/>
      <c r="O378" s="213"/>
      <c r="P378" s="213"/>
      <c r="Q378" s="213"/>
      <c r="R378" s="213"/>
      <c r="S378" s="213"/>
      <c r="T378" s="213"/>
      <c r="U378" s="214"/>
      <c r="AT378" s="215" t="s">
        <v>160</v>
      </c>
      <c r="AU378" s="215" t="s">
        <v>84</v>
      </c>
      <c r="AV378" s="13" t="s">
        <v>81</v>
      </c>
      <c r="AW378" s="13" t="s">
        <v>33</v>
      </c>
      <c r="AX378" s="13" t="s">
        <v>72</v>
      </c>
      <c r="AY378" s="215" t="s">
        <v>147</v>
      </c>
    </row>
    <row r="379" spans="1:65" s="14" customFormat="1" ht="10.199999999999999">
      <c r="B379" s="216"/>
      <c r="C379" s="217"/>
      <c r="D379" s="201" t="s">
        <v>160</v>
      </c>
      <c r="E379" s="218" t="s">
        <v>19</v>
      </c>
      <c r="F379" s="219" t="s">
        <v>535</v>
      </c>
      <c r="G379" s="217"/>
      <c r="H379" s="220">
        <v>16.026999999999997</v>
      </c>
      <c r="I379" s="221"/>
      <c r="J379" s="217"/>
      <c r="K379" s="217"/>
      <c r="L379" s="222"/>
      <c r="M379" s="223"/>
      <c r="N379" s="224"/>
      <c r="O379" s="224"/>
      <c r="P379" s="224"/>
      <c r="Q379" s="224"/>
      <c r="R379" s="224"/>
      <c r="S379" s="224"/>
      <c r="T379" s="224"/>
      <c r="U379" s="225"/>
      <c r="AT379" s="226" t="s">
        <v>160</v>
      </c>
      <c r="AU379" s="226" t="s">
        <v>84</v>
      </c>
      <c r="AV379" s="14" t="s">
        <v>84</v>
      </c>
      <c r="AW379" s="14" t="s">
        <v>33</v>
      </c>
      <c r="AX379" s="14" t="s">
        <v>72</v>
      </c>
      <c r="AY379" s="226" t="s">
        <v>147</v>
      </c>
    </row>
    <row r="380" spans="1:65" s="13" customFormat="1" ht="10.199999999999999">
      <c r="B380" s="205"/>
      <c r="C380" s="206"/>
      <c r="D380" s="201" t="s">
        <v>160</v>
      </c>
      <c r="E380" s="207" t="s">
        <v>19</v>
      </c>
      <c r="F380" s="208" t="s">
        <v>536</v>
      </c>
      <c r="G380" s="206"/>
      <c r="H380" s="209">
        <v>7.7409999999999997</v>
      </c>
      <c r="I380" s="210"/>
      <c r="J380" s="206"/>
      <c r="K380" s="206"/>
      <c r="L380" s="211"/>
      <c r="M380" s="212"/>
      <c r="N380" s="213"/>
      <c r="O380" s="213"/>
      <c r="P380" s="213"/>
      <c r="Q380" s="213"/>
      <c r="R380" s="213"/>
      <c r="S380" s="213"/>
      <c r="T380" s="213"/>
      <c r="U380" s="214"/>
      <c r="AT380" s="215" t="s">
        <v>160</v>
      </c>
      <c r="AU380" s="215" t="s">
        <v>84</v>
      </c>
      <c r="AV380" s="13" t="s">
        <v>81</v>
      </c>
      <c r="AW380" s="13" t="s">
        <v>33</v>
      </c>
      <c r="AX380" s="13" t="s">
        <v>72</v>
      </c>
      <c r="AY380" s="215" t="s">
        <v>147</v>
      </c>
    </row>
    <row r="381" spans="1:65" s="13" customFormat="1" ht="10.199999999999999">
      <c r="B381" s="205"/>
      <c r="C381" s="206"/>
      <c r="D381" s="201" t="s">
        <v>160</v>
      </c>
      <c r="E381" s="207" t="s">
        <v>19</v>
      </c>
      <c r="F381" s="208" t="s">
        <v>537</v>
      </c>
      <c r="G381" s="206"/>
      <c r="H381" s="209">
        <v>-2.88</v>
      </c>
      <c r="I381" s="210"/>
      <c r="J381" s="206"/>
      <c r="K381" s="206"/>
      <c r="L381" s="211"/>
      <c r="M381" s="212"/>
      <c r="N381" s="213"/>
      <c r="O381" s="213"/>
      <c r="P381" s="213"/>
      <c r="Q381" s="213"/>
      <c r="R381" s="213"/>
      <c r="S381" s="213"/>
      <c r="T381" s="213"/>
      <c r="U381" s="214"/>
      <c r="AT381" s="215" t="s">
        <v>160</v>
      </c>
      <c r="AU381" s="215" t="s">
        <v>84</v>
      </c>
      <c r="AV381" s="13" t="s">
        <v>81</v>
      </c>
      <c r="AW381" s="13" t="s">
        <v>33</v>
      </c>
      <c r="AX381" s="13" t="s">
        <v>72</v>
      </c>
      <c r="AY381" s="215" t="s">
        <v>147</v>
      </c>
    </row>
    <row r="382" spans="1:65" s="13" customFormat="1" ht="10.199999999999999">
      <c r="B382" s="205"/>
      <c r="C382" s="206"/>
      <c r="D382" s="201" t="s">
        <v>160</v>
      </c>
      <c r="E382" s="207" t="s">
        <v>19</v>
      </c>
      <c r="F382" s="208" t="s">
        <v>538</v>
      </c>
      <c r="G382" s="206"/>
      <c r="H382" s="209">
        <v>0.6</v>
      </c>
      <c r="I382" s="210"/>
      <c r="J382" s="206"/>
      <c r="K382" s="206"/>
      <c r="L382" s="211"/>
      <c r="M382" s="212"/>
      <c r="N382" s="213"/>
      <c r="O382" s="213"/>
      <c r="P382" s="213"/>
      <c r="Q382" s="213"/>
      <c r="R382" s="213"/>
      <c r="S382" s="213"/>
      <c r="T382" s="213"/>
      <c r="U382" s="214"/>
      <c r="AT382" s="215" t="s">
        <v>160</v>
      </c>
      <c r="AU382" s="215" t="s">
        <v>84</v>
      </c>
      <c r="AV382" s="13" t="s">
        <v>81</v>
      </c>
      <c r="AW382" s="13" t="s">
        <v>33</v>
      </c>
      <c r="AX382" s="13" t="s">
        <v>72</v>
      </c>
      <c r="AY382" s="215" t="s">
        <v>147</v>
      </c>
    </row>
    <row r="383" spans="1:65" s="14" customFormat="1" ht="10.199999999999999">
      <c r="B383" s="216"/>
      <c r="C383" s="217"/>
      <c r="D383" s="201" t="s">
        <v>160</v>
      </c>
      <c r="E383" s="218" t="s">
        <v>19</v>
      </c>
      <c r="F383" s="219" t="s">
        <v>539</v>
      </c>
      <c r="G383" s="217"/>
      <c r="H383" s="220">
        <v>5.4609999999999994</v>
      </c>
      <c r="I383" s="221"/>
      <c r="J383" s="217"/>
      <c r="K383" s="217"/>
      <c r="L383" s="222"/>
      <c r="M383" s="223"/>
      <c r="N383" s="224"/>
      <c r="O383" s="224"/>
      <c r="P383" s="224"/>
      <c r="Q383" s="224"/>
      <c r="R383" s="224"/>
      <c r="S383" s="224"/>
      <c r="T383" s="224"/>
      <c r="U383" s="225"/>
      <c r="AT383" s="226" t="s">
        <v>160</v>
      </c>
      <c r="AU383" s="226" t="s">
        <v>84</v>
      </c>
      <c r="AV383" s="14" t="s">
        <v>84</v>
      </c>
      <c r="AW383" s="14" t="s">
        <v>33</v>
      </c>
      <c r="AX383" s="14" t="s">
        <v>72</v>
      </c>
      <c r="AY383" s="226" t="s">
        <v>147</v>
      </c>
    </row>
    <row r="384" spans="1:65" s="15" customFormat="1" ht="10.199999999999999">
      <c r="B384" s="227"/>
      <c r="C384" s="228"/>
      <c r="D384" s="201" t="s">
        <v>160</v>
      </c>
      <c r="E384" s="229" t="s">
        <v>19</v>
      </c>
      <c r="F384" s="230" t="s">
        <v>163</v>
      </c>
      <c r="G384" s="228"/>
      <c r="H384" s="231">
        <v>21.488</v>
      </c>
      <c r="I384" s="232"/>
      <c r="J384" s="228"/>
      <c r="K384" s="228"/>
      <c r="L384" s="233"/>
      <c r="M384" s="234"/>
      <c r="N384" s="235"/>
      <c r="O384" s="235"/>
      <c r="P384" s="235"/>
      <c r="Q384" s="235"/>
      <c r="R384" s="235"/>
      <c r="S384" s="235"/>
      <c r="T384" s="235"/>
      <c r="U384" s="236"/>
      <c r="AT384" s="237" t="s">
        <v>160</v>
      </c>
      <c r="AU384" s="237" t="s">
        <v>84</v>
      </c>
      <c r="AV384" s="15" t="s">
        <v>156</v>
      </c>
      <c r="AW384" s="15" t="s">
        <v>33</v>
      </c>
      <c r="AX384" s="15" t="s">
        <v>77</v>
      </c>
      <c r="AY384" s="237" t="s">
        <v>147</v>
      </c>
    </row>
    <row r="385" spans="1:65" s="2" customFormat="1" ht="19.8" customHeight="1">
      <c r="A385" s="36"/>
      <c r="B385" s="37"/>
      <c r="C385" s="188" t="s">
        <v>540</v>
      </c>
      <c r="D385" s="188" t="s">
        <v>151</v>
      </c>
      <c r="E385" s="189" t="s">
        <v>541</v>
      </c>
      <c r="F385" s="190" t="s">
        <v>542</v>
      </c>
      <c r="G385" s="191" t="s">
        <v>213</v>
      </c>
      <c r="H385" s="192">
        <v>21.488</v>
      </c>
      <c r="I385" s="193"/>
      <c r="J385" s="194">
        <f>ROUND(I385*H385,1)</f>
        <v>0</v>
      </c>
      <c r="K385" s="190" t="s">
        <v>155</v>
      </c>
      <c r="L385" s="41"/>
      <c r="M385" s="195" t="s">
        <v>19</v>
      </c>
      <c r="N385" s="196" t="s">
        <v>44</v>
      </c>
      <c r="O385" s="66"/>
      <c r="P385" s="197">
        <f>O385*H385</f>
        <v>0</v>
      </c>
      <c r="Q385" s="197">
        <v>2.5999999999999998E-4</v>
      </c>
      <c r="R385" s="197">
        <f>Q385*H385</f>
        <v>5.5868799999999998E-3</v>
      </c>
      <c r="S385" s="197">
        <v>0</v>
      </c>
      <c r="T385" s="197">
        <f>S385*H385</f>
        <v>0</v>
      </c>
      <c r="U385" s="198" t="s">
        <v>19</v>
      </c>
      <c r="V385" s="36"/>
      <c r="W385" s="36"/>
      <c r="X385" s="36"/>
      <c r="Y385" s="36"/>
      <c r="Z385" s="36"/>
      <c r="AA385" s="36"/>
      <c r="AB385" s="36"/>
      <c r="AC385" s="36"/>
      <c r="AD385" s="36"/>
      <c r="AE385" s="36"/>
      <c r="AR385" s="199" t="s">
        <v>156</v>
      </c>
      <c r="AT385" s="199" t="s">
        <v>151</v>
      </c>
      <c r="AU385" s="199" t="s">
        <v>84</v>
      </c>
      <c r="AY385" s="19" t="s">
        <v>147</v>
      </c>
      <c r="BE385" s="200">
        <f>IF(N385="základní",J385,0)</f>
        <v>0</v>
      </c>
      <c r="BF385" s="200">
        <f>IF(N385="snížená",J385,0)</f>
        <v>0</v>
      </c>
      <c r="BG385" s="200">
        <f>IF(N385="zákl. přenesená",J385,0)</f>
        <v>0</v>
      </c>
      <c r="BH385" s="200">
        <f>IF(N385="sníž. přenesená",J385,0)</f>
        <v>0</v>
      </c>
      <c r="BI385" s="200">
        <f>IF(N385="nulová",J385,0)</f>
        <v>0</v>
      </c>
      <c r="BJ385" s="19" t="s">
        <v>81</v>
      </c>
      <c r="BK385" s="200">
        <f>ROUND(I385*H385,1)</f>
        <v>0</v>
      </c>
      <c r="BL385" s="19" t="s">
        <v>156</v>
      </c>
      <c r="BM385" s="199" t="s">
        <v>543</v>
      </c>
    </row>
    <row r="386" spans="1:65" s="13" customFormat="1" ht="10.199999999999999">
      <c r="B386" s="205"/>
      <c r="C386" s="206"/>
      <c r="D386" s="201" t="s">
        <v>160</v>
      </c>
      <c r="E386" s="207" t="s">
        <v>19</v>
      </c>
      <c r="F386" s="208" t="s">
        <v>533</v>
      </c>
      <c r="G386" s="206"/>
      <c r="H386" s="209">
        <v>19.178999999999998</v>
      </c>
      <c r="I386" s="210"/>
      <c r="J386" s="206"/>
      <c r="K386" s="206"/>
      <c r="L386" s="211"/>
      <c r="M386" s="212"/>
      <c r="N386" s="213"/>
      <c r="O386" s="213"/>
      <c r="P386" s="213"/>
      <c r="Q386" s="213"/>
      <c r="R386" s="213"/>
      <c r="S386" s="213"/>
      <c r="T386" s="213"/>
      <c r="U386" s="214"/>
      <c r="AT386" s="215" t="s">
        <v>160</v>
      </c>
      <c r="AU386" s="215" t="s">
        <v>84</v>
      </c>
      <c r="AV386" s="13" t="s">
        <v>81</v>
      </c>
      <c r="AW386" s="13" t="s">
        <v>33</v>
      </c>
      <c r="AX386" s="13" t="s">
        <v>72</v>
      </c>
      <c r="AY386" s="215" t="s">
        <v>147</v>
      </c>
    </row>
    <row r="387" spans="1:65" s="13" customFormat="1" ht="10.199999999999999">
      <c r="B387" s="205"/>
      <c r="C387" s="206"/>
      <c r="D387" s="201" t="s">
        <v>160</v>
      </c>
      <c r="E387" s="207" t="s">
        <v>19</v>
      </c>
      <c r="F387" s="208" t="s">
        <v>534</v>
      </c>
      <c r="G387" s="206"/>
      <c r="H387" s="209">
        <v>-3.1520000000000001</v>
      </c>
      <c r="I387" s="210"/>
      <c r="J387" s="206"/>
      <c r="K387" s="206"/>
      <c r="L387" s="211"/>
      <c r="M387" s="212"/>
      <c r="N387" s="213"/>
      <c r="O387" s="213"/>
      <c r="P387" s="213"/>
      <c r="Q387" s="213"/>
      <c r="R387" s="213"/>
      <c r="S387" s="213"/>
      <c r="T387" s="213"/>
      <c r="U387" s="214"/>
      <c r="AT387" s="215" t="s">
        <v>160</v>
      </c>
      <c r="AU387" s="215" t="s">
        <v>84</v>
      </c>
      <c r="AV387" s="13" t="s">
        <v>81</v>
      </c>
      <c r="AW387" s="13" t="s">
        <v>33</v>
      </c>
      <c r="AX387" s="13" t="s">
        <v>72</v>
      </c>
      <c r="AY387" s="215" t="s">
        <v>147</v>
      </c>
    </row>
    <row r="388" spans="1:65" s="14" customFormat="1" ht="10.199999999999999">
      <c r="B388" s="216"/>
      <c r="C388" s="217"/>
      <c r="D388" s="201" t="s">
        <v>160</v>
      </c>
      <c r="E388" s="218" t="s">
        <v>19</v>
      </c>
      <c r="F388" s="219" t="s">
        <v>544</v>
      </c>
      <c r="G388" s="217"/>
      <c r="H388" s="220">
        <v>16.026999999999997</v>
      </c>
      <c r="I388" s="221"/>
      <c r="J388" s="217"/>
      <c r="K388" s="217"/>
      <c r="L388" s="222"/>
      <c r="M388" s="223"/>
      <c r="N388" s="224"/>
      <c r="O388" s="224"/>
      <c r="P388" s="224"/>
      <c r="Q388" s="224"/>
      <c r="R388" s="224"/>
      <c r="S388" s="224"/>
      <c r="T388" s="224"/>
      <c r="U388" s="225"/>
      <c r="AT388" s="226" t="s">
        <v>160</v>
      </c>
      <c r="AU388" s="226" t="s">
        <v>84</v>
      </c>
      <c r="AV388" s="14" t="s">
        <v>84</v>
      </c>
      <c r="AW388" s="14" t="s">
        <v>33</v>
      </c>
      <c r="AX388" s="14" t="s">
        <v>72</v>
      </c>
      <c r="AY388" s="226" t="s">
        <v>147</v>
      </c>
    </row>
    <row r="389" spans="1:65" s="13" customFormat="1" ht="10.199999999999999">
      <c r="B389" s="205"/>
      <c r="C389" s="206"/>
      <c r="D389" s="201" t="s">
        <v>160</v>
      </c>
      <c r="E389" s="207" t="s">
        <v>19</v>
      </c>
      <c r="F389" s="208" t="s">
        <v>536</v>
      </c>
      <c r="G389" s="206"/>
      <c r="H389" s="209">
        <v>7.7409999999999997</v>
      </c>
      <c r="I389" s="210"/>
      <c r="J389" s="206"/>
      <c r="K389" s="206"/>
      <c r="L389" s="211"/>
      <c r="M389" s="212"/>
      <c r="N389" s="213"/>
      <c r="O389" s="213"/>
      <c r="P389" s="213"/>
      <c r="Q389" s="213"/>
      <c r="R389" s="213"/>
      <c r="S389" s="213"/>
      <c r="T389" s="213"/>
      <c r="U389" s="214"/>
      <c r="AT389" s="215" t="s">
        <v>160</v>
      </c>
      <c r="AU389" s="215" t="s">
        <v>84</v>
      </c>
      <c r="AV389" s="13" t="s">
        <v>81</v>
      </c>
      <c r="AW389" s="13" t="s">
        <v>33</v>
      </c>
      <c r="AX389" s="13" t="s">
        <v>72</v>
      </c>
      <c r="AY389" s="215" t="s">
        <v>147</v>
      </c>
    </row>
    <row r="390" spans="1:65" s="13" customFormat="1" ht="10.199999999999999">
      <c r="B390" s="205"/>
      <c r="C390" s="206"/>
      <c r="D390" s="201" t="s">
        <v>160</v>
      </c>
      <c r="E390" s="207" t="s">
        <v>19</v>
      </c>
      <c r="F390" s="208" t="s">
        <v>537</v>
      </c>
      <c r="G390" s="206"/>
      <c r="H390" s="209">
        <v>-2.88</v>
      </c>
      <c r="I390" s="210"/>
      <c r="J390" s="206"/>
      <c r="K390" s="206"/>
      <c r="L390" s="211"/>
      <c r="M390" s="212"/>
      <c r="N390" s="213"/>
      <c r="O390" s="213"/>
      <c r="P390" s="213"/>
      <c r="Q390" s="213"/>
      <c r="R390" s="213"/>
      <c r="S390" s="213"/>
      <c r="T390" s="213"/>
      <c r="U390" s="214"/>
      <c r="AT390" s="215" t="s">
        <v>160</v>
      </c>
      <c r="AU390" s="215" t="s">
        <v>84</v>
      </c>
      <c r="AV390" s="13" t="s">
        <v>81</v>
      </c>
      <c r="AW390" s="13" t="s">
        <v>33</v>
      </c>
      <c r="AX390" s="13" t="s">
        <v>72</v>
      </c>
      <c r="AY390" s="215" t="s">
        <v>147</v>
      </c>
    </row>
    <row r="391" spans="1:65" s="13" customFormat="1" ht="10.199999999999999">
      <c r="B391" s="205"/>
      <c r="C391" s="206"/>
      <c r="D391" s="201" t="s">
        <v>160</v>
      </c>
      <c r="E391" s="207" t="s">
        <v>19</v>
      </c>
      <c r="F391" s="208" t="s">
        <v>538</v>
      </c>
      <c r="G391" s="206"/>
      <c r="H391" s="209">
        <v>0.6</v>
      </c>
      <c r="I391" s="210"/>
      <c r="J391" s="206"/>
      <c r="K391" s="206"/>
      <c r="L391" s="211"/>
      <c r="M391" s="212"/>
      <c r="N391" s="213"/>
      <c r="O391" s="213"/>
      <c r="P391" s="213"/>
      <c r="Q391" s="213"/>
      <c r="R391" s="213"/>
      <c r="S391" s="213"/>
      <c r="T391" s="213"/>
      <c r="U391" s="214"/>
      <c r="AT391" s="215" t="s">
        <v>160</v>
      </c>
      <c r="AU391" s="215" t="s">
        <v>84</v>
      </c>
      <c r="AV391" s="13" t="s">
        <v>81</v>
      </c>
      <c r="AW391" s="13" t="s">
        <v>33</v>
      </c>
      <c r="AX391" s="13" t="s">
        <v>72</v>
      </c>
      <c r="AY391" s="215" t="s">
        <v>147</v>
      </c>
    </row>
    <row r="392" spans="1:65" s="14" customFormat="1" ht="10.199999999999999">
      <c r="B392" s="216"/>
      <c r="C392" s="217"/>
      <c r="D392" s="201" t="s">
        <v>160</v>
      </c>
      <c r="E392" s="218" t="s">
        <v>19</v>
      </c>
      <c r="F392" s="219" t="s">
        <v>545</v>
      </c>
      <c r="G392" s="217"/>
      <c r="H392" s="220">
        <v>5.4609999999999994</v>
      </c>
      <c r="I392" s="221"/>
      <c r="J392" s="217"/>
      <c r="K392" s="217"/>
      <c r="L392" s="222"/>
      <c r="M392" s="223"/>
      <c r="N392" s="224"/>
      <c r="O392" s="224"/>
      <c r="P392" s="224"/>
      <c r="Q392" s="224"/>
      <c r="R392" s="224"/>
      <c r="S392" s="224"/>
      <c r="T392" s="224"/>
      <c r="U392" s="225"/>
      <c r="AT392" s="226" t="s">
        <v>160</v>
      </c>
      <c r="AU392" s="226" t="s">
        <v>84</v>
      </c>
      <c r="AV392" s="14" t="s">
        <v>84</v>
      </c>
      <c r="AW392" s="14" t="s">
        <v>33</v>
      </c>
      <c r="AX392" s="14" t="s">
        <v>72</v>
      </c>
      <c r="AY392" s="226" t="s">
        <v>147</v>
      </c>
    </row>
    <row r="393" spans="1:65" s="15" customFormat="1" ht="10.199999999999999">
      <c r="B393" s="227"/>
      <c r="C393" s="228"/>
      <c r="D393" s="201" t="s">
        <v>160</v>
      </c>
      <c r="E393" s="229" t="s">
        <v>19</v>
      </c>
      <c r="F393" s="230" t="s">
        <v>163</v>
      </c>
      <c r="G393" s="228"/>
      <c r="H393" s="231">
        <v>21.488</v>
      </c>
      <c r="I393" s="232"/>
      <c r="J393" s="228"/>
      <c r="K393" s="228"/>
      <c r="L393" s="233"/>
      <c r="M393" s="234"/>
      <c r="N393" s="235"/>
      <c r="O393" s="235"/>
      <c r="P393" s="235"/>
      <c r="Q393" s="235"/>
      <c r="R393" s="235"/>
      <c r="S393" s="235"/>
      <c r="T393" s="235"/>
      <c r="U393" s="236"/>
      <c r="AT393" s="237" t="s">
        <v>160</v>
      </c>
      <c r="AU393" s="237" t="s">
        <v>84</v>
      </c>
      <c r="AV393" s="15" t="s">
        <v>156</v>
      </c>
      <c r="AW393" s="15" t="s">
        <v>33</v>
      </c>
      <c r="AX393" s="15" t="s">
        <v>77</v>
      </c>
      <c r="AY393" s="237" t="s">
        <v>147</v>
      </c>
    </row>
    <row r="394" spans="1:65" s="2" customFormat="1" ht="14.4" customHeight="1">
      <c r="A394" s="36"/>
      <c r="B394" s="37"/>
      <c r="C394" s="188" t="s">
        <v>546</v>
      </c>
      <c r="D394" s="188" t="s">
        <v>151</v>
      </c>
      <c r="E394" s="189" t="s">
        <v>547</v>
      </c>
      <c r="F394" s="190" t="s">
        <v>548</v>
      </c>
      <c r="G394" s="191" t="s">
        <v>213</v>
      </c>
      <c r="H394" s="192">
        <v>21.488</v>
      </c>
      <c r="I394" s="193"/>
      <c r="J394" s="194">
        <f>ROUND(I394*H394,1)</f>
        <v>0</v>
      </c>
      <c r="K394" s="190" t="s">
        <v>155</v>
      </c>
      <c r="L394" s="41"/>
      <c r="M394" s="195" t="s">
        <v>19</v>
      </c>
      <c r="N394" s="196" t="s">
        <v>44</v>
      </c>
      <c r="O394" s="66"/>
      <c r="P394" s="197">
        <f>O394*H394</f>
        <v>0</v>
      </c>
      <c r="Q394" s="197">
        <v>3.0000000000000001E-3</v>
      </c>
      <c r="R394" s="197">
        <f>Q394*H394</f>
        <v>6.4463999999999994E-2</v>
      </c>
      <c r="S394" s="197">
        <v>0</v>
      </c>
      <c r="T394" s="197">
        <f>S394*H394</f>
        <v>0</v>
      </c>
      <c r="U394" s="198" t="s">
        <v>19</v>
      </c>
      <c r="V394" s="36"/>
      <c r="W394" s="36"/>
      <c r="X394" s="36"/>
      <c r="Y394" s="36"/>
      <c r="Z394" s="36"/>
      <c r="AA394" s="36"/>
      <c r="AB394" s="36"/>
      <c r="AC394" s="36"/>
      <c r="AD394" s="36"/>
      <c r="AE394" s="36"/>
      <c r="AR394" s="199" t="s">
        <v>156</v>
      </c>
      <c r="AT394" s="199" t="s">
        <v>151</v>
      </c>
      <c r="AU394" s="199" t="s">
        <v>84</v>
      </c>
      <c r="AY394" s="19" t="s">
        <v>147</v>
      </c>
      <c r="BE394" s="200">
        <f>IF(N394="základní",J394,0)</f>
        <v>0</v>
      </c>
      <c r="BF394" s="200">
        <f>IF(N394="snížená",J394,0)</f>
        <v>0</v>
      </c>
      <c r="BG394" s="200">
        <f>IF(N394="zákl. přenesená",J394,0)</f>
        <v>0</v>
      </c>
      <c r="BH394" s="200">
        <f>IF(N394="sníž. přenesená",J394,0)</f>
        <v>0</v>
      </c>
      <c r="BI394" s="200">
        <f>IF(N394="nulová",J394,0)</f>
        <v>0</v>
      </c>
      <c r="BJ394" s="19" t="s">
        <v>81</v>
      </c>
      <c r="BK394" s="200">
        <f>ROUND(I394*H394,1)</f>
        <v>0</v>
      </c>
      <c r="BL394" s="19" t="s">
        <v>156</v>
      </c>
      <c r="BM394" s="199" t="s">
        <v>549</v>
      </c>
    </row>
    <row r="395" spans="1:65" s="13" customFormat="1" ht="10.199999999999999">
      <c r="B395" s="205"/>
      <c r="C395" s="206"/>
      <c r="D395" s="201" t="s">
        <v>160</v>
      </c>
      <c r="E395" s="207" t="s">
        <v>19</v>
      </c>
      <c r="F395" s="208" t="s">
        <v>533</v>
      </c>
      <c r="G395" s="206"/>
      <c r="H395" s="209">
        <v>19.178999999999998</v>
      </c>
      <c r="I395" s="210"/>
      <c r="J395" s="206"/>
      <c r="K395" s="206"/>
      <c r="L395" s="211"/>
      <c r="M395" s="212"/>
      <c r="N395" s="213"/>
      <c r="O395" s="213"/>
      <c r="P395" s="213"/>
      <c r="Q395" s="213"/>
      <c r="R395" s="213"/>
      <c r="S395" s="213"/>
      <c r="T395" s="213"/>
      <c r="U395" s="214"/>
      <c r="AT395" s="215" t="s">
        <v>160</v>
      </c>
      <c r="AU395" s="215" t="s">
        <v>84</v>
      </c>
      <c r="AV395" s="13" t="s">
        <v>81</v>
      </c>
      <c r="AW395" s="13" t="s">
        <v>33</v>
      </c>
      <c r="AX395" s="13" t="s">
        <v>72</v>
      </c>
      <c r="AY395" s="215" t="s">
        <v>147</v>
      </c>
    </row>
    <row r="396" spans="1:65" s="13" customFormat="1" ht="10.199999999999999">
      <c r="B396" s="205"/>
      <c r="C396" s="206"/>
      <c r="D396" s="201" t="s">
        <v>160</v>
      </c>
      <c r="E396" s="207" t="s">
        <v>19</v>
      </c>
      <c r="F396" s="208" t="s">
        <v>534</v>
      </c>
      <c r="G396" s="206"/>
      <c r="H396" s="209">
        <v>-3.1520000000000001</v>
      </c>
      <c r="I396" s="210"/>
      <c r="J396" s="206"/>
      <c r="K396" s="206"/>
      <c r="L396" s="211"/>
      <c r="M396" s="212"/>
      <c r="N396" s="213"/>
      <c r="O396" s="213"/>
      <c r="P396" s="213"/>
      <c r="Q396" s="213"/>
      <c r="R396" s="213"/>
      <c r="S396" s="213"/>
      <c r="T396" s="213"/>
      <c r="U396" s="214"/>
      <c r="AT396" s="215" t="s">
        <v>160</v>
      </c>
      <c r="AU396" s="215" t="s">
        <v>84</v>
      </c>
      <c r="AV396" s="13" t="s">
        <v>81</v>
      </c>
      <c r="AW396" s="13" t="s">
        <v>33</v>
      </c>
      <c r="AX396" s="13" t="s">
        <v>72</v>
      </c>
      <c r="AY396" s="215" t="s">
        <v>147</v>
      </c>
    </row>
    <row r="397" spans="1:65" s="14" customFormat="1" ht="10.199999999999999">
      <c r="B397" s="216"/>
      <c r="C397" s="217"/>
      <c r="D397" s="201" t="s">
        <v>160</v>
      </c>
      <c r="E397" s="218" t="s">
        <v>19</v>
      </c>
      <c r="F397" s="219" t="s">
        <v>544</v>
      </c>
      <c r="G397" s="217"/>
      <c r="H397" s="220">
        <v>16.026999999999997</v>
      </c>
      <c r="I397" s="221"/>
      <c r="J397" s="217"/>
      <c r="K397" s="217"/>
      <c r="L397" s="222"/>
      <c r="M397" s="223"/>
      <c r="N397" s="224"/>
      <c r="O397" s="224"/>
      <c r="P397" s="224"/>
      <c r="Q397" s="224"/>
      <c r="R397" s="224"/>
      <c r="S397" s="224"/>
      <c r="T397" s="224"/>
      <c r="U397" s="225"/>
      <c r="AT397" s="226" t="s">
        <v>160</v>
      </c>
      <c r="AU397" s="226" t="s">
        <v>84</v>
      </c>
      <c r="AV397" s="14" t="s">
        <v>84</v>
      </c>
      <c r="AW397" s="14" t="s">
        <v>33</v>
      </c>
      <c r="AX397" s="14" t="s">
        <v>72</v>
      </c>
      <c r="AY397" s="226" t="s">
        <v>147</v>
      </c>
    </row>
    <row r="398" spans="1:65" s="13" customFormat="1" ht="10.199999999999999">
      <c r="B398" s="205"/>
      <c r="C398" s="206"/>
      <c r="D398" s="201" t="s">
        <v>160</v>
      </c>
      <c r="E398" s="207" t="s">
        <v>19</v>
      </c>
      <c r="F398" s="208" t="s">
        <v>536</v>
      </c>
      <c r="G398" s="206"/>
      <c r="H398" s="209">
        <v>7.7409999999999997</v>
      </c>
      <c r="I398" s="210"/>
      <c r="J398" s="206"/>
      <c r="K398" s="206"/>
      <c r="L398" s="211"/>
      <c r="M398" s="212"/>
      <c r="N398" s="213"/>
      <c r="O398" s="213"/>
      <c r="P398" s="213"/>
      <c r="Q398" s="213"/>
      <c r="R398" s="213"/>
      <c r="S398" s="213"/>
      <c r="T398" s="213"/>
      <c r="U398" s="214"/>
      <c r="AT398" s="215" t="s">
        <v>160</v>
      </c>
      <c r="AU398" s="215" t="s">
        <v>84</v>
      </c>
      <c r="AV398" s="13" t="s">
        <v>81</v>
      </c>
      <c r="AW398" s="13" t="s">
        <v>33</v>
      </c>
      <c r="AX398" s="13" t="s">
        <v>72</v>
      </c>
      <c r="AY398" s="215" t="s">
        <v>147</v>
      </c>
    </row>
    <row r="399" spans="1:65" s="13" customFormat="1" ht="10.199999999999999">
      <c r="B399" s="205"/>
      <c r="C399" s="206"/>
      <c r="D399" s="201" t="s">
        <v>160</v>
      </c>
      <c r="E399" s="207" t="s">
        <v>19</v>
      </c>
      <c r="F399" s="208" t="s">
        <v>537</v>
      </c>
      <c r="G399" s="206"/>
      <c r="H399" s="209">
        <v>-2.88</v>
      </c>
      <c r="I399" s="210"/>
      <c r="J399" s="206"/>
      <c r="K399" s="206"/>
      <c r="L399" s="211"/>
      <c r="M399" s="212"/>
      <c r="N399" s="213"/>
      <c r="O399" s="213"/>
      <c r="P399" s="213"/>
      <c r="Q399" s="213"/>
      <c r="R399" s="213"/>
      <c r="S399" s="213"/>
      <c r="T399" s="213"/>
      <c r="U399" s="214"/>
      <c r="AT399" s="215" t="s">
        <v>160</v>
      </c>
      <c r="AU399" s="215" t="s">
        <v>84</v>
      </c>
      <c r="AV399" s="13" t="s">
        <v>81</v>
      </c>
      <c r="AW399" s="13" t="s">
        <v>33</v>
      </c>
      <c r="AX399" s="13" t="s">
        <v>72</v>
      </c>
      <c r="AY399" s="215" t="s">
        <v>147</v>
      </c>
    </row>
    <row r="400" spans="1:65" s="13" customFormat="1" ht="10.199999999999999">
      <c r="B400" s="205"/>
      <c r="C400" s="206"/>
      <c r="D400" s="201" t="s">
        <v>160</v>
      </c>
      <c r="E400" s="207" t="s">
        <v>19</v>
      </c>
      <c r="F400" s="208" t="s">
        <v>538</v>
      </c>
      <c r="G400" s="206"/>
      <c r="H400" s="209">
        <v>0.6</v>
      </c>
      <c r="I400" s="210"/>
      <c r="J400" s="206"/>
      <c r="K400" s="206"/>
      <c r="L400" s="211"/>
      <c r="M400" s="212"/>
      <c r="N400" s="213"/>
      <c r="O400" s="213"/>
      <c r="P400" s="213"/>
      <c r="Q400" s="213"/>
      <c r="R400" s="213"/>
      <c r="S400" s="213"/>
      <c r="T400" s="213"/>
      <c r="U400" s="214"/>
      <c r="AT400" s="215" t="s">
        <v>160</v>
      </c>
      <c r="AU400" s="215" t="s">
        <v>84</v>
      </c>
      <c r="AV400" s="13" t="s">
        <v>81</v>
      </c>
      <c r="AW400" s="13" t="s">
        <v>33</v>
      </c>
      <c r="AX400" s="13" t="s">
        <v>72</v>
      </c>
      <c r="AY400" s="215" t="s">
        <v>147</v>
      </c>
    </row>
    <row r="401" spans="1:65" s="14" customFormat="1" ht="10.199999999999999">
      <c r="B401" s="216"/>
      <c r="C401" s="217"/>
      <c r="D401" s="201" t="s">
        <v>160</v>
      </c>
      <c r="E401" s="218" t="s">
        <v>19</v>
      </c>
      <c r="F401" s="219" t="s">
        <v>545</v>
      </c>
      <c r="G401" s="217"/>
      <c r="H401" s="220">
        <v>5.4609999999999994</v>
      </c>
      <c r="I401" s="221"/>
      <c r="J401" s="217"/>
      <c r="K401" s="217"/>
      <c r="L401" s="222"/>
      <c r="M401" s="223"/>
      <c r="N401" s="224"/>
      <c r="O401" s="224"/>
      <c r="P401" s="224"/>
      <c r="Q401" s="224"/>
      <c r="R401" s="224"/>
      <c r="S401" s="224"/>
      <c r="T401" s="224"/>
      <c r="U401" s="225"/>
      <c r="AT401" s="226" t="s">
        <v>160</v>
      </c>
      <c r="AU401" s="226" t="s">
        <v>84</v>
      </c>
      <c r="AV401" s="14" t="s">
        <v>84</v>
      </c>
      <c r="AW401" s="14" t="s">
        <v>33</v>
      </c>
      <c r="AX401" s="14" t="s">
        <v>72</v>
      </c>
      <c r="AY401" s="226" t="s">
        <v>147</v>
      </c>
    </row>
    <row r="402" spans="1:65" s="15" customFormat="1" ht="10.199999999999999">
      <c r="B402" s="227"/>
      <c r="C402" s="228"/>
      <c r="D402" s="201" t="s">
        <v>160</v>
      </c>
      <c r="E402" s="229" t="s">
        <v>19</v>
      </c>
      <c r="F402" s="230" t="s">
        <v>163</v>
      </c>
      <c r="G402" s="228"/>
      <c r="H402" s="231">
        <v>21.488</v>
      </c>
      <c r="I402" s="232"/>
      <c r="J402" s="228"/>
      <c r="K402" s="228"/>
      <c r="L402" s="233"/>
      <c r="M402" s="234"/>
      <c r="N402" s="235"/>
      <c r="O402" s="235"/>
      <c r="P402" s="235"/>
      <c r="Q402" s="235"/>
      <c r="R402" s="235"/>
      <c r="S402" s="235"/>
      <c r="T402" s="235"/>
      <c r="U402" s="236"/>
      <c r="AT402" s="237" t="s">
        <v>160</v>
      </c>
      <c r="AU402" s="237" t="s">
        <v>84</v>
      </c>
      <c r="AV402" s="15" t="s">
        <v>156</v>
      </c>
      <c r="AW402" s="15" t="s">
        <v>33</v>
      </c>
      <c r="AX402" s="15" t="s">
        <v>77</v>
      </c>
      <c r="AY402" s="237" t="s">
        <v>147</v>
      </c>
    </row>
    <row r="403" spans="1:65" s="2" customFormat="1" ht="19.8" customHeight="1">
      <c r="A403" s="36"/>
      <c r="B403" s="37"/>
      <c r="C403" s="188" t="s">
        <v>550</v>
      </c>
      <c r="D403" s="188" t="s">
        <v>151</v>
      </c>
      <c r="E403" s="189" t="s">
        <v>551</v>
      </c>
      <c r="F403" s="190" t="s">
        <v>552</v>
      </c>
      <c r="G403" s="191" t="s">
        <v>350</v>
      </c>
      <c r="H403" s="192">
        <v>6</v>
      </c>
      <c r="I403" s="193"/>
      <c r="J403" s="194">
        <f>ROUND(I403*H403,1)</f>
        <v>0</v>
      </c>
      <c r="K403" s="190" t="s">
        <v>155</v>
      </c>
      <c r="L403" s="41"/>
      <c r="M403" s="195" t="s">
        <v>19</v>
      </c>
      <c r="N403" s="196" t="s">
        <v>44</v>
      </c>
      <c r="O403" s="66"/>
      <c r="P403" s="197">
        <f>O403*H403</f>
        <v>0</v>
      </c>
      <c r="Q403" s="197">
        <v>4.6800000000000001E-3</v>
      </c>
      <c r="R403" s="197">
        <f>Q403*H403</f>
        <v>2.8080000000000001E-2</v>
      </c>
      <c r="S403" s="197">
        <v>0</v>
      </c>
      <c r="T403" s="197">
        <f>S403*H403</f>
        <v>0</v>
      </c>
      <c r="U403" s="198" t="s">
        <v>19</v>
      </c>
      <c r="V403" s="36"/>
      <c r="W403" s="36"/>
      <c r="X403" s="36"/>
      <c r="Y403" s="36"/>
      <c r="Z403" s="36"/>
      <c r="AA403" s="36"/>
      <c r="AB403" s="36"/>
      <c r="AC403" s="36"/>
      <c r="AD403" s="36"/>
      <c r="AE403" s="36"/>
      <c r="AR403" s="199" t="s">
        <v>156</v>
      </c>
      <c r="AT403" s="199" t="s">
        <v>151</v>
      </c>
      <c r="AU403" s="199" t="s">
        <v>84</v>
      </c>
      <c r="AY403" s="19" t="s">
        <v>147</v>
      </c>
      <c r="BE403" s="200">
        <f>IF(N403="základní",J403,0)</f>
        <v>0</v>
      </c>
      <c r="BF403" s="200">
        <f>IF(N403="snížená",J403,0)</f>
        <v>0</v>
      </c>
      <c r="BG403" s="200">
        <f>IF(N403="zákl. přenesená",J403,0)</f>
        <v>0</v>
      </c>
      <c r="BH403" s="200">
        <f>IF(N403="sníž. přenesená",J403,0)</f>
        <v>0</v>
      </c>
      <c r="BI403" s="200">
        <f>IF(N403="nulová",J403,0)</f>
        <v>0</v>
      </c>
      <c r="BJ403" s="19" t="s">
        <v>81</v>
      </c>
      <c r="BK403" s="200">
        <f>ROUND(I403*H403,1)</f>
        <v>0</v>
      </c>
      <c r="BL403" s="19" t="s">
        <v>156</v>
      </c>
      <c r="BM403" s="199" t="s">
        <v>553</v>
      </c>
    </row>
    <row r="404" spans="1:65" s="2" customFormat="1" ht="86.4">
      <c r="A404" s="36"/>
      <c r="B404" s="37"/>
      <c r="C404" s="38"/>
      <c r="D404" s="201" t="s">
        <v>158</v>
      </c>
      <c r="E404" s="38"/>
      <c r="F404" s="202" t="s">
        <v>554</v>
      </c>
      <c r="G404" s="38"/>
      <c r="H404" s="38"/>
      <c r="I404" s="110"/>
      <c r="J404" s="38"/>
      <c r="K404" s="38"/>
      <c r="L404" s="41"/>
      <c r="M404" s="203"/>
      <c r="N404" s="204"/>
      <c r="O404" s="66"/>
      <c r="P404" s="66"/>
      <c r="Q404" s="66"/>
      <c r="R404" s="66"/>
      <c r="S404" s="66"/>
      <c r="T404" s="66"/>
      <c r="U404" s="67"/>
      <c r="V404" s="36"/>
      <c r="W404" s="36"/>
      <c r="X404" s="36"/>
      <c r="Y404" s="36"/>
      <c r="Z404" s="36"/>
      <c r="AA404" s="36"/>
      <c r="AB404" s="36"/>
      <c r="AC404" s="36"/>
      <c r="AD404" s="36"/>
      <c r="AE404" s="36"/>
      <c r="AT404" s="19" t="s">
        <v>158</v>
      </c>
      <c r="AU404" s="19" t="s">
        <v>84</v>
      </c>
    </row>
    <row r="405" spans="1:65" s="2" customFormat="1" ht="14.4" customHeight="1">
      <c r="A405" s="36"/>
      <c r="B405" s="37"/>
      <c r="C405" s="248" t="s">
        <v>555</v>
      </c>
      <c r="D405" s="248" t="s">
        <v>222</v>
      </c>
      <c r="E405" s="249" t="s">
        <v>556</v>
      </c>
      <c r="F405" s="250" t="s">
        <v>557</v>
      </c>
      <c r="G405" s="251" t="s">
        <v>350</v>
      </c>
      <c r="H405" s="252">
        <v>6</v>
      </c>
      <c r="I405" s="253"/>
      <c r="J405" s="254">
        <f>ROUND(I405*H405,1)</f>
        <v>0</v>
      </c>
      <c r="K405" s="250" t="s">
        <v>19</v>
      </c>
      <c r="L405" s="255"/>
      <c r="M405" s="256" t="s">
        <v>19</v>
      </c>
      <c r="N405" s="257" t="s">
        <v>44</v>
      </c>
      <c r="O405" s="66"/>
      <c r="P405" s="197">
        <f>O405*H405</f>
        <v>0</v>
      </c>
      <c r="Q405" s="197">
        <v>6.0000000000000001E-3</v>
      </c>
      <c r="R405" s="197">
        <f>Q405*H405</f>
        <v>3.6000000000000004E-2</v>
      </c>
      <c r="S405" s="197">
        <v>0</v>
      </c>
      <c r="T405" s="197">
        <f>S405*H405</f>
        <v>0</v>
      </c>
      <c r="U405" s="198" t="s">
        <v>19</v>
      </c>
      <c r="V405" s="36"/>
      <c r="W405" s="36"/>
      <c r="X405" s="36"/>
      <c r="Y405" s="36"/>
      <c r="Z405" s="36"/>
      <c r="AA405" s="36"/>
      <c r="AB405" s="36"/>
      <c r="AC405" s="36"/>
      <c r="AD405" s="36"/>
      <c r="AE405" s="36"/>
      <c r="AR405" s="199" t="s">
        <v>210</v>
      </c>
      <c r="AT405" s="199" t="s">
        <v>222</v>
      </c>
      <c r="AU405" s="199" t="s">
        <v>84</v>
      </c>
      <c r="AY405" s="19" t="s">
        <v>147</v>
      </c>
      <c r="BE405" s="200">
        <f>IF(N405="základní",J405,0)</f>
        <v>0</v>
      </c>
      <c r="BF405" s="200">
        <f>IF(N405="snížená",J405,0)</f>
        <v>0</v>
      </c>
      <c r="BG405" s="200">
        <f>IF(N405="zákl. přenesená",J405,0)</f>
        <v>0</v>
      </c>
      <c r="BH405" s="200">
        <f>IF(N405="sníž. přenesená",J405,0)</f>
        <v>0</v>
      </c>
      <c r="BI405" s="200">
        <f>IF(N405="nulová",J405,0)</f>
        <v>0</v>
      </c>
      <c r="BJ405" s="19" t="s">
        <v>81</v>
      </c>
      <c r="BK405" s="200">
        <f>ROUND(I405*H405,1)</f>
        <v>0</v>
      </c>
      <c r="BL405" s="19" t="s">
        <v>156</v>
      </c>
      <c r="BM405" s="199" t="s">
        <v>558</v>
      </c>
    </row>
    <row r="406" spans="1:65" s="12" customFormat="1" ht="20.85" customHeight="1">
      <c r="B406" s="172"/>
      <c r="C406" s="173"/>
      <c r="D406" s="174" t="s">
        <v>71</v>
      </c>
      <c r="E406" s="186" t="s">
        <v>523</v>
      </c>
      <c r="F406" s="186" t="s">
        <v>559</v>
      </c>
      <c r="G406" s="173"/>
      <c r="H406" s="173"/>
      <c r="I406" s="176"/>
      <c r="J406" s="187">
        <f>BK406</f>
        <v>0</v>
      </c>
      <c r="K406" s="173"/>
      <c r="L406" s="178"/>
      <c r="M406" s="179"/>
      <c r="N406" s="180"/>
      <c r="O406" s="180"/>
      <c r="P406" s="181">
        <f>SUM(P407:P451)</f>
        <v>0</v>
      </c>
      <c r="Q406" s="180"/>
      <c r="R406" s="181">
        <f>SUM(R407:R451)</f>
        <v>7.6298740000000004E-2</v>
      </c>
      <c r="S406" s="180"/>
      <c r="T406" s="181">
        <f>SUM(T407:T451)</f>
        <v>0</v>
      </c>
      <c r="U406" s="182"/>
      <c r="AR406" s="183" t="s">
        <v>77</v>
      </c>
      <c r="AT406" s="184" t="s">
        <v>71</v>
      </c>
      <c r="AU406" s="184" t="s">
        <v>81</v>
      </c>
      <c r="AY406" s="183" t="s">
        <v>147</v>
      </c>
      <c r="BK406" s="185">
        <f>SUM(BK407:BK451)</f>
        <v>0</v>
      </c>
    </row>
    <row r="407" spans="1:65" s="2" customFormat="1" ht="19.8" customHeight="1">
      <c r="A407" s="36"/>
      <c r="B407" s="37"/>
      <c r="C407" s="188" t="s">
        <v>560</v>
      </c>
      <c r="D407" s="188" t="s">
        <v>151</v>
      </c>
      <c r="E407" s="189" t="s">
        <v>561</v>
      </c>
      <c r="F407" s="190" t="s">
        <v>562</v>
      </c>
      <c r="G407" s="191" t="s">
        <v>213</v>
      </c>
      <c r="H407" s="192">
        <v>1.1519999999999999</v>
      </c>
      <c r="I407" s="193"/>
      <c r="J407" s="194">
        <f>ROUND(I407*H407,1)</f>
        <v>0</v>
      </c>
      <c r="K407" s="190" t="s">
        <v>155</v>
      </c>
      <c r="L407" s="41"/>
      <c r="M407" s="195" t="s">
        <v>19</v>
      </c>
      <c r="N407" s="196" t="s">
        <v>44</v>
      </c>
      <c r="O407" s="66"/>
      <c r="P407" s="197">
        <f>O407*H407</f>
        <v>0</v>
      </c>
      <c r="Q407" s="197">
        <v>2.5999999999999998E-4</v>
      </c>
      <c r="R407" s="197">
        <f>Q407*H407</f>
        <v>2.9951999999999995E-4</v>
      </c>
      <c r="S407" s="197">
        <v>0</v>
      </c>
      <c r="T407" s="197">
        <f>S407*H407</f>
        <v>0</v>
      </c>
      <c r="U407" s="198" t="s">
        <v>19</v>
      </c>
      <c r="V407" s="36"/>
      <c r="W407" s="36"/>
      <c r="X407" s="36"/>
      <c r="Y407" s="36"/>
      <c r="Z407" s="36"/>
      <c r="AA407" s="36"/>
      <c r="AB407" s="36"/>
      <c r="AC407" s="36"/>
      <c r="AD407" s="36"/>
      <c r="AE407" s="36"/>
      <c r="AR407" s="199" t="s">
        <v>156</v>
      </c>
      <c r="AT407" s="199" t="s">
        <v>151</v>
      </c>
      <c r="AU407" s="199" t="s">
        <v>84</v>
      </c>
      <c r="AY407" s="19" t="s">
        <v>147</v>
      </c>
      <c r="BE407" s="200">
        <f>IF(N407="základní",J407,0)</f>
        <v>0</v>
      </c>
      <c r="BF407" s="200">
        <f>IF(N407="snížená",J407,0)</f>
        <v>0</v>
      </c>
      <c r="BG407" s="200">
        <f>IF(N407="zákl. přenesená",J407,0)</f>
        <v>0</v>
      </c>
      <c r="BH407" s="200">
        <f>IF(N407="sníž. přenesená",J407,0)</f>
        <v>0</v>
      </c>
      <c r="BI407" s="200">
        <f>IF(N407="nulová",J407,0)</f>
        <v>0</v>
      </c>
      <c r="BJ407" s="19" t="s">
        <v>81</v>
      </c>
      <c r="BK407" s="200">
        <f>ROUND(I407*H407,1)</f>
        <v>0</v>
      </c>
      <c r="BL407" s="19" t="s">
        <v>156</v>
      </c>
      <c r="BM407" s="199" t="s">
        <v>563</v>
      </c>
    </row>
    <row r="408" spans="1:65" s="13" customFormat="1" ht="10.199999999999999">
      <c r="B408" s="205"/>
      <c r="C408" s="206"/>
      <c r="D408" s="201" t="s">
        <v>160</v>
      </c>
      <c r="E408" s="207" t="s">
        <v>19</v>
      </c>
      <c r="F408" s="208" t="s">
        <v>564</v>
      </c>
      <c r="G408" s="206"/>
      <c r="H408" s="209">
        <v>0.64800000000000002</v>
      </c>
      <c r="I408" s="210"/>
      <c r="J408" s="206"/>
      <c r="K408" s="206"/>
      <c r="L408" s="211"/>
      <c r="M408" s="212"/>
      <c r="N408" s="213"/>
      <c r="O408" s="213"/>
      <c r="P408" s="213"/>
      <c r="Q408" s="213"/>
      <c r="R408" s="213"/>
      <c r="S408" s="213"/>
      <c r="T408" s="213"/>
      <c r="U408" s="214"/>
      <c r="AT408" s="215" t="s">
        <v>160</v>
      </c>
      <c r="AU408" s="215" t="s">
        <v>84</v>
      </c>
      <c r="AV408" s="13" t="s">
        <v>81</v>
      </c>
      <c r="AW408" s="13" t="s">
        <v>33</v>
      </c>
      <c r="AX408" s="13" t="s">
        <v>72</v>
      </c>
      <c r="AY408" s="215" t="s">
        <v>147</v>
      </c>
    </row>
    <row r="409" spans="1:65" s="13" customFormat="1" ht="10.199999999999999">
      <c r="B409" s="205"/>
      <c r="C409" s="206"/>
      <c r="D409" s="201" t="s">
        <v>160</v>
      </c>
      <c r="E409" s="207" t="s">
        <v>19</v>
      </c>
      <c r="F409" s="208" t="s">
        <v>565</v>
      </c>
      <c r="G409" s="206"/>
      <c r="H409" s="209">
        <v>0.504</v>
      </c>
      <c r="I409" s="210"/>
      <c r="J409" s="206"/>
      <c r="K409" s="206"/>
      <c r="L409" s="211"/>
      <c r="M409" s="212"/>
      <c r="N409" s="213"/>
      <c r="O409" s="213"/>
      <c r="P409" s="213"/>
      <c r="Q409" s="213"/>
      <c r="R409" s="213"/>
      <c r="S409" s="213"/>
      <c r="T409" s="213"/>
      <c r="U409" s="214"/>
      <c r="AT409" s="215" t="s">
        <v>160</v>
      </c>
      <c r="AU409" s="215" t="s">
        <v>84</v>
      </c>
      <c r="AV409" s="13" t="s">
        <v>81</v>
      </c>
      <c r="AW409" s="13" t="s">
        <v>33</v>
      </c>
      <c r="AX409" s="13" t="s">
        <v>72</v>
      </c>
      <c r="AY409" s="215" t="s">
        <v>147</v>
      </c>
    </row>
    <row r="410" spans="1:65" s="15" customFormat="1" ht="10.199999999999999">
      <c r="B410" s="227"/>
      <c r="C410" s="228"/>
      <c r="D410" s="201" t="s">
        <v>160</v>
      </c>
      <c r="E410" s="229" t="s">
        <v>19</v>
      </c>
      <c r="F410" s="230" t="s">
        <v>566</v>
      </c>
      <c r="G410" s="228"/>
      <c r="H410" s="231">
        <v>1.1520000000000001</v>
      </c>
      <c r="I410" s="232"/>
      <c r="J410" s="228"/>
      <c r="K410" s="228"/>
      <c r="L410" s="233"/>
      <c r="M410" s="234"/>
      <c r="N410" s="235"/>
      <c r="O410" s="235"/>
      <c r="P410" s="235"/>
      <c r="Q410" s="235"/>
      <c r="R410" s="235"/>
      <c r="S410" s="235"/>
      <c r="T410" s="235"/>
      <c r="U410" s="236"/>
      <c r="AT410" s="237" t="s">
        <v>160</v>
      </c>
      <c r="AU410" s="237" t="s">
        <v>84</v>
      </c>
      <c r="AV410" s="15" t="s">
        <v>156</v>
      </c>
      <c r="AW410" s="15" t="s">
        <v>33</v>
      </c>
      <c r="AX410" s="15" t="s">
        <v>77</v>
      </c>
      <c r="AY410" s="237" t="s">
        <v>147</v>
      </c>
    </row>
    <row r="411" spans="1:65" s="2" customFormat="1" ht="19.8" customHeight="1">
      <c r="A411" s="36"/>
      <c r="B411" s="37"/>
      <c r="C411" s="188" t="s">
        <v>567</v>
      </c>
      <c r="D411" s="188" t="s">
        <v>151</v>
      </c>
      <c r="E411" s="189" t="s">
        <v>568</v>
      </c>
      <c r="F411" s="190" t="s">
        <v>569</v>
      </c>
      <c r="G411" s="191" t="s">
        <v>213</v>
      </c>
      <c r="H411" s="192">
        <v>1.1519999999999999</v>
      </c>
      <c r="I411" s="193"/>
      <c r="J411" s="194">
        <f>ROUND(I411*H411,1)</f>
        <v>0</v>
      </c>
      <c r="K411" s="190" t="s">
        <v>155</v>
      </c>
      <c r="L411" s="41"/>
      <c r="M411" s="195" t="s">
        <v>19</v>
      </c>
      <c r="N411" s="196" t="s">
        <v>44</v>
      </c>
      <c r="O411" s="66"/>
      <c r="P411" s="197">
        <f>O411*H411</f>
        <v>0</v>
      </c>
      <c r="Q411" s="197">
        <v>8.3499999999999998E-3</v>
      </c>
      <c r="R411" s="197">
        <f>Q411*H411</f>
        <v>9.6191999999999996E-3</v>
      </c>
      <c r="S411" s="197">
        <v>0</v>
      </c>
      <c r="T411" s="197">
        <f>S411*H411</f>
        <v>0</v>
      </c>
      <c r="U411" s="198" t="s">
        <v>19</v>
      </c>
      <c r="V411" s="36"/>
      <c r="W411" s="36"/>
      <c r="X411" s="36"/>
      <c r="Y411" s="36"/>
      <c r="Z411" s="36"/>
      <c r="AA411" s="36"/>
      <c r="AB411" s="36"/>
      <c r="AC411" s="36"/>
      <c r="AD411" s="36"/>
      <c r="AE411" s="36"/>
      <c r="AR411" s="199" t="s">
        <v>156</v>
      </c>
      <c r="AT411" s="199" t="s">
        <v>151</v>
      </c>
      <c r="AU411" s="199" t="s">
        <v>84</v>
      </c>
      <c r="AY411" s="19" t="s">
        <v>147</v>
      </c>
      <c r="BE411" s="200">
        <f>IF(N411="základní",J411,0)</f>
        <v>0</v>
      </c>
      <c r="BF411" s="200">
        <f>IF(N411="snížená",J411,0)</f>
        <v>0</v>
      </c>
      <c r="BG411" s="200">
        <f>IF(N411="zákl. přenesená",J411,0)</f>
        <v>0</v>
      </c>
      <c r="BH411" s="200">
        <f>IF(N411="sníž. přenesená",J411,0)</f>
        <v>0</v>
      </c>
      <c r="BI411" s="200">
        <f>IF(N411="nulová",J411,0)</f>
        <v>0</v>
      </c>
      <c r="BJ411" s="19" t="s">
        <v>81</v>
      </c>
      <c r="BK411" s="200">
        <f>ROUND(I411*H411,1)</f>
        <v>0</v>
      </c>
      <c r="BL411" s="19" t="s">
        <v>156</v>
      </c>
      <c r="BM411" s="199" t="s">
        <v>570</v>
      </c>
    </row>
    <row r="412" spans="1:65" s="2" customFormat="1" ht="201.6">
      <c r="A412" s="36"/>
      <c r="B412" s="37"/>
      <c r="C412" s="38"/>
      <c r="D412" s="201" t="s">
        <v>158</v>
      </c>
      <c r="E412" s="38"/>
      <c r="F412" s="202" t="s">
        <v>571</v>
      </c>
      <c r="G412" s="38"/>
      <c r="H412" s="38"/>
      <c r="I412" s="110"/>
      <c r="J412" s="38"/>
      <c r="K412" s="38"/>
      <c r="L412" s="41"/>
      <c r="M412" s="203"/>
      <c r="N412" s="204"/>
      <c r="O412" s="66"/>
      <c r="P412" s="66"/>
      <c r="Q412" s="66"/>
      <c r="R412" s="66"/>
      <c r="S412" s="66"/>
      <c r="T412" s="66"/>
      <c r="U412" s="67"/>
      <c r="V412" s="36"/>
      <c r="W412" s="36"/>
      <c r="X412" s="36"/>
      <c r="Y412" s="36"/>
      <c r="Z412" s="36"/>
      <c r="AA412" s="36"/>
      <c r="AB412" s="36"/>
      <c r="AC412" s="36"/>
      <c r="AD412" s="36"/>
      <c r="AE412" s="36"/>
      <c r="AT412" s="19" t="s">
        <v>158</v>
      </c>
      <c r="AU412" s="19" t="s">
        <v>84</v>
      </c>
    </row>
    <row r="413" spans="1:65" s="13" customFormat="1" ht="10.199999999999999">
      <c r="B413" s="205"/>
      <c r="C413" s="206"/>
      <c r="D413" s="201" t="s">
        <v>160</v>
      </c>
      <c r="E413" s="207" t="s">
        <v>19</v>
      </c>
      <c r="F413" s="208" t="s">
        <v>564</v>
      </c>
      <c r="G413" s="206"/>
      <c r="H413" s="209">
        <v>0.64800000000000002</v>
      </c>
      <c r="I413" s="210"/>
      <c r="J413" s="206"/>
      <c r="K413" s="206"/>
      <c r="L413" s="211"/>
      <c r="M413" s="212"/>
      <c r="N413" s="213"/>
      <c r="O413" s="213"/>
      <c r="P413" s="213"/>
      <c r="Q413" s="213"/>
      <c r="R413" s="213"/>
      <c r="S413" s="213"/>
      <c r="T413" s="213"/>
      <c r="U413" s="214"/>
      <c r="AT413" s="215" t="s">
        <v>160</v>
      </c>
      <c r="AU413" s="215" t="s">
        <v>84</v>
      </c>
      <c r="AV413" s="13" t="s">
        <v>81</v>
      </c>
      <c r="AW413" s="13" t="s">
        <v>33</v>
      </c>
      <c r="AX413" s="13" t="s">
        <v>72</v>
      </c>
      <c r="AY413" s="215" t="s">
        <v>147</v>
      </c>
    </row>
    <row r="414" spans="1:65" s="13" customFormat="1" ht="10.199999999999999">
      <c r="B414" s="205"/>
      <c r="C414" s="206"/>
      <c r="D414" s="201" t="s">
        <v>160</v>
      </c>
      <c r="E414" s="207" t="s">
        <v>19</v>
      </c>
      <c r="F414" s="208" t="s">
        <v>565</v>
      </c>
      <c r="G414" s="206"/>
      <c r="H414" s="209">
        <v>0.504</v>
      </c>
      <c r="I414" s="210"/>
      <c r="J414" s="206"/>
      <c r="K414" s="206"/>
      <c r="L414" s="211"/>
      <c r="M414" s="212"/>
      <c r="N414" s="213"/>
      <c r="O414" s="213"/>
      <c r="P414" s="213"/>
      <c r="Q414" s="213"/>
      <c r="R414" s="213"/>
      <c r="S414" s="213"/>
      <c r="T414" s="213"/>
      <c r="U414" s="214"/>
      <c r="AT414" s="215" t="s">
        <v>160</v>
      </c>
      <c r="AU414" s="215" t="s">
        <v>84</v>
      </c>
      <c r="AV414" s="13" t="s">
        <v>81</v>
      </c>
      <c r="AW414" s="13" t="s">
        <v>33</v>
      </c>
      <c r="AX414" s="13" t="s">
        <v>72</v>
      </c>
      <c r="AY414" s="215" t="s">
        <v>147</v>
      </c>
    </row>
    <row r="415" spans="1:65" s="15" customFormat="1" ht="10.199999999999999">
      <c r="B415" s="227"/>
      <c r="C415" s="228"/>
      <c r="D415" s="201" t="s">
        <v>160</v>
      </c>
      <c r="E415" s="229" t="s">
        <v>19</v>
      </c>
      <c r="F415" s="230" t="s">
        <v>572</v>
      </c>
      <c r="G415" s="228"/>
      <c r="H415" s="231">
        <v>1.1520000000000001</v>
      </c>
      <c r="I415" s="232"/>
      <c r="J415" s="228"/>
      <c r="K415" s="228"/>
      <c r="L415" s="233"/>
      <c r="M415" s="234"/>
      <c r="N415" s="235"/>
      <c r="O415" s="235"/>
      <c r="P415" s="235"/>
      <c r="Q415" s="235"/>
      <c r="R415" s="235"/>
      <c r="S415" s="235"/>
      <c r="T415" s="235"/>
      <c r="U415" s="236"/>
      <c r="AT415" s="237" t="s">
        <v>160</v>
      </c>
      <c r="AU415" s="237" t="s">
        <v>84</v>
      </c>
      <c r="AV415" s="15" t="s">
        <v>156</v>
      </c>
      <c r="AW415" s="15" t="s">
        <v>33</v>
      </c>
      <c r="AX415" s="15" t="s">
        <v>77</v>
      </c>
      <c r="AY415" s="237" t="s">
        <v>147</v>
      </c>
    </row>
    <row r="416" spans="1:65" s="2" customFormat="1" ht="19.8" customHeight="1">
      <c r="A416" s="36"/>
      <c r="B416" s="37"/>
      <c r="C416" s="188" t="s">
        <v>573</v>
      </c>
      <c r="D416" s="188" t="s">
        <v>151</v>
      </c>
      <c r="E416" s="189" t="s">
        <v>574</v>
      </c>
      <c r="F416" s="190" t="s">
        <v>575</v>
      </c>
      <c r="G416" s="191" t="s">
        <v>213</v>
      </c>
      <c r="H416" s="192">
        <v>1.1519999999999999</v>
      </c>
      <c r="I416" s="193"/>
      <c r="J416" s="194">
        <f>ROUND(I416*H416,1)</f>
        <v>0</v>
      </c>
      <c r="K416" s="190" t="s">
        <v>155</v>
      </c>
      <c r="L416" s="41"/>
      <c r="M416" s="195" t="s">
        <v>19</v>
      </c>
      <c r="N416" s="196" t="s">
        <v>44</v>
      </c>
      <c r="O416" s="66"/>
      <c r="P416" s="197">
        <f>O416*H416</f>
        <v>0</v>
      </c>
      <c r="Q416" s="197">
        <v>6.0000000000000002E-5</v>
      </c>
      <c r="R416" s="197">
        <f>Q416*H416</f>
        <v>6.9120000000000002E-5</v>
      </c>
      <c r="S416" s="197">
        <v>0</v>
      </c>
      <c r="T416" s="197">
        <f>S416*H416</f>
        <v>0</v>
      </c>
      <c r="U416" s="198" t="s">
        <v>19</v>
      </c>
      <c r="V416" s="36"/>
      <c r="W416" s="36"/>
      <c r="X416" s="36"/>
      <c r="Y416" s="36"/>
      <c r="Z416" s="36"/>
      <c r="AA416" s="36"/>
      <c r="AB416" s="36"/>
      <c r="AC416" s="36"/>
      <c r="AD416" s="36"/>
      <c r="AE416" s="36"/>
      <c r="AR416" s="199" t="s">
        <v>156</v>
      </c>
      <c r="AT416" s="199" t="s">
        <v>151</v>
      </c>
      <c r="AU416" s="199" t="s">
        <v>84</v>
      </c>
      <c r="AY416" s="19" t="s">
        <v>147</v>
      </c>
      <c r="BE416" s="200">
        <f>IF(N416="základní",J416,0)</f>
        <v>0</v>
      </c>
      <c r="BF416" s="200">
        <f>IF(N416="snížená",J416,0)</f>
        <v>0</v>
      </c>
      <c r="BG416" s="200">
        <f>IF(N416="zákl. přenesená",J416,0)</f>
        <v>0</v>
      </c>
      <c r="BH416" s="200">
        <f>IF(N416="sníž. přenesená",J416,0)</f>
        <v>0</v>
      </c>
      <c r="BI416" s="200">
        <f>IF(N416="nulová",J416,0)</f>
        <v>0</v>
      </c>
      <c r="BJ416" s="19" t="s">
        <v>81</v>
      </c>
      <c r="BK416" s="200">
        <f>ROUND(I416*H416,1)</f>
        <v>0</v>
      </c>
      <c r="BL416" s="19" t="s">
        <v>156</v>
      </c>
      <c r="BM416" s="199" t="s">
        <v>576</v>
      </c>
    </row>
    <row r="417" spans="1:65" s="2" customFormat="1" ht="201.6">
      <c r="A417" s="36"/>
      <c r="B417" s="37"/>
      <c r="C417" s="38"/>
      <c r="D417" s="201" t="s">
        <v>158</v>
      </c>
      <c r="E417" s="38"/>
      <c r="F417" s="202" t="s">
        <v>571</v>
      </c>
      <c r="G417" s="38"/>
      <c r="H417" s="38"/>
      <c r="I417" s="110"/>
      <c r="J417" s="38"/>
      <c r="K417" s="38"/>
      <c r="L417" s="41"/>
      <c r="M417" s="203"/>
      <c r="N417" s="204"/>
      <c r="O417" s="66"/>
      <c r="P417" s="66"/>
      <c r="Q417" s="66"/>
      <c r="R417" s="66"/>
      <c r="S417" s="66"/>
      <c r="T417" s="66"/>
      <c r="U417" s="67"/>
      <c r="V417" s="36"/>
      <c r="W417" s="36"/>
      <c r="X417" s="36"/>
      <c r="Y417" s="36"/>
      <c r="Z417" s="36"/>
      <c r="AA417" s="36"/>
      <c r="AB417" s="36"/>
      <c r="AC417" s="36"/>
      <c r="AD417" s="36"/>
      <c r="AE417" s="36"/>
      <c r="AT417" s="19" t="s">
        <v>158</v>
      </c>
      <c r="AU417" s="19" t="s">
        <v>84</v>
      </c>
    </row>
    <row r="418" spans="1:65" s="2" customFormat="1" ht="14.4" customHeight="1">
      <c r="A418" s="36"/>
      <c r="B418" s="37"/>
      <c r="C418" s="248" t="s">
        <v>577</v>
      </c>
      <c r="D418" s="248" t="s">
        <v>222</v>
      </c>
      <c r="E418" s="249" t="s">
        <v>578</v>
      </c>
      <c r="F418" s="250" t="s">
        <v>579</v>
      </c>
      <c r="G418" s="251" t="s">
        <v>213</v>
      </c>
      <c r="H418" s="252">
        <v>1.21</v>
      </c>
      <c r="I418" s="253"/>
      <c r="J418" s="254">
        <f>ROUND(I418*H418,1)</f>
        <v>0</v>
      </c>
      <c r="K418" s="250" t="s">
        <v>155</v>
      </c>
      <c r="L418" s="255"/>
      <c r="M418" s="256" t="s">
        <v>19</v>
      </c>
      <c r="N418" s="257" t="s">
        <v>44</v>
      </c>
      <c r="O418" s="66"/>
      <c r="P418" s="197">
        <f>O418*H418</f>
        <v>0</v>
      </c>
      <c r="Q418" s="197">
        <v>1.1900000000000001E-3</v>
      </c>
      <c r="R418" s="197">
        <f>Q418*H418</f>
        <v>1.4399E-3</v>
      </c>
      <c r="S418" s="197">
        <v>0</v>
      </c>
      <c r="T418" s="197">
        <f>S418*H418</f>
        <v>0</v>
      </c>
      <c r="U418" s="198" t="s">
        <v>19</v>
      </c>
      <c r="V418" s="36"/>
      <c r="W418" s="36"/>
      <c r="X418" s="36"/>
      <c r="Y418" s="36"/>
      <c r="Z418" s="36"/>
      <c r="AA418" s="36"/>
      <c r="AB418" s="36"/>
      <c r="AC418" s="36"/>
      <c r="AD418" s="36"/>
      <c r="AE418" s="36"/>
      <c r="AR418" s="199" t="s">
        <v>210</v>
      </c>
      <c r="AT418" s="199" t="s">
        <v>222</v>
      </c>
      <c r="AU418" s="199" t="s">
        <v>84</v>
      </c>
      <c r="AY418" s="19" t="s">
        <v>147</v>
      </c>
      <c r="BE418" s="200">
        <f>IF(N418="základní",J418,0)</f>
        <v>0</v>
      </c>
      <c r="BF418" s="200">
        <f>IF(N418="snížená",J418,0)</f>
        <v>0</v>
      </c>
      <c r="BG418" s="200">
        <f>IF(N418="zákl. přenesená",J418,0)</f>
        <v>0</v>
      </c>
      <c r="BH418" s="200">
        <f>IF(N418="sníž. přenesená",J418,0)</f>
        <v>0</v>
      </c>
      <c r="BI418" s="200">
        <f>IF(N418="nulová",J418,0)</f>
        <v>0</v>
      </c>
      <c r="BJ418" s="19" t="s">
        <v>81</v>
      </c>
      <c r="BK418" s="200">
        <f>ROUND(I418*H418,1)</f>
        <v>0</v>
      </c>
      <c r="BL418" s="19" t="s">
        <v>156</v>
      </c>
      <c r="BM418" s="199" t="s">
        <v>580</v>
      </c>
    </row>
    <row r="419" spans="1:65" s="13" customFormat="1" ht="10.199999999999999">
      <c r="B419" s="205"/>
      <c r="C419" s="206"/>
      <c r="D419" s="201" t="s">
        <v>160</v>
      </c>
      <c r="E419" s="207" t="s">
        <v>19</v>
      </c>
      <c r="F419" s="208" t="s">
        <v>581</v>
      </c>
      <c r="G419" s="206"/>
      <c r="H419" s="209">
        <v>1.21</v>
      </c>
      <c r="I419" s="210"/>
      <c r="J419" s="206"/>
      <c r="K419" s="206"/>
      <c r="L419" s="211"/>
      <c r="M419" s="212"/>
      <c r="N419" s="213"/>
      <c r="O419" s="213"/>
      <c r="P419" s="213"/>
      <c r="Q419" s="213"/>
      <c r="R419" s="213"/>
      <c r="S419" s="213"/>
      <c r="T419" s="213"/>
      <c r="U419" s="214"/>
      <c r="AT419" s="215" t="s">
        <v>160</v>
      </c>
      <c r="AU419" s="215" t="s">
        <v>84</v>
      </c>
      <c r="AV419" s="13" t="s">
        <v>81</v>
      </c>
      <c r="AW419" s="13" t="s">
        <v>33</v>
      </c>
      <c r="AX419" s="13" t="s">
        <v>77</v>
      </c>
      <c r="AY419" s="215" t="s">
        <v>147</v>
      </c>
    </row>
    <row r="420" spans="1:65" s="2" customFormat="1" ht="19.8" customHeight="1">
      <c r="A420" s="36"/>
      <c r="B420" s="37"/>
      <c r="C420" s="188" t="s">
        <v>582</v>
      </c>
      <c r="D420" s="188" t="s">
        <v>151</v>
      </c>
      <c r="E420" s="189" t="s">
        <v>583</v>
      </c>
      <c r="F420" s="190" t="s">
        <v>584</v>
      </c>
      <c r="G420" s="191" t="s">
        <v>310</v>
      </c>
      <c r="H420" s="192">
        <v>6</v>
      </c>
      <c r="I420" s="193"/>
      <c r="J420" s="194">
        <f>ROUND(I420*H420,1)</f>
        <v>0</v>
      </c>
      <c r="K420" s="190" t="s">
        <v>155</v>
      </c>
      <c r="L420" s="41"/>
      <c r="M420" s="195" t="s">
        <v>19</v>
      </c>
      <c r="N420" s="196" t="s">
        <v>44</v>
      </c>
      <c r="O420" s="66"/>
      <c r="P420" s="197">
        <f>O420*H420</f>
        <v>0</v>
      </c>
      <c r="Q420" s="197">
        <v>0</v>
      </c>
      <c r="R420" s="197">
        <f>Q420*H420</f>
        <v>0</v>
      </c>
      <c r="S420" s="197">
        <v>0</v>
      </c>
      <c r="T420" s="197">
        <f>S420*H420</f>
        <v>0</v>
      </c>
      <c r="U420" s="198" t="s">
        <v>19</v>
      </c>
      <c r="V420" s="36"/>
      <c r="W420" s="36"/>
      <c r="X420" s="36"/>
      <c r="Y420" s="36"/>
      <c r="Z420" s="36"/>
      <c r="AA420" s="36"/>
      <c r="AB420" s="36"/>
      <c r="AC420" s="36"/>
      <c r="AD420" s="36"/>
      <c r="AE420" s="36"/>
      <c r="AR420" s="199" t="s">
        <v>156</v>
      </c>
      <c r="AT420" s="199" t="s">
        <v>151</v>
      </c>
      <c r="AU420" s="199" t="s">
        <v>84</v>
      </c>
      <c r="AY420" s="19" t="s">
        <v>147</v>
      </c>
      <c r="BE420" s="200">
        <f>IF(N420="základní",J420,0)</f>
        <v>0</v>
      </c>
      <c r="BF420" s="200">
        <f>IF(N420="snížená",J420,0)</f>
        <v>0</v>
      </c>
      <c r="BG420" s="200">
        <f>IF(N420="zákl. přenesená",J420,0)</f>
        <v>0</v>
      </c>
      <c r="BH420" s="200">
        <f>IF(N420="sníž. přenesená",J420,0)</f>
        <v>0</v>
      </c>
      <c r="BI420" s="200">
        <f>IF(N420="nulová",J420,0)</f>
        <v>0</v>
      </c>
      <c r="BJ420" s="19" t="s">
        <v>81</v>
      </c>
      <c r="BK420" s="200">
        <f>ROUND(I420*H420,1)</f>
        <v>0</v>
      </c>
      <c r="BL420" s="19" t="s">
        <v>156</v>
      </c>
      <c r="BM420" s="199" t="s">
        <v>585</v>
      </c>
    </row>
    <row r="421" spans="1:65" s="2" customFormat="1" ht="48">
      <c r="A421" s="36"/>
      <c r="B421" s="37"/>
      <c r="C421" s="38"/>
      <c r="D421" s="201" t="s">
        <v>158</v>
      </c>
      <c r="E421" s="38"/>
      <c r="F421" s="202" t="s">
        <v>586</v>
      </c>
      <c r="G421" s="38"/>
      <c r="H421" s="38"/>
      <c r="I421" s="110"/>
      <c r="J421" s="38"/>
      <c r="K421" s="38"/>
      <c r="L421" s="41"/>
      <c r="M421" s="203"/>
      <c r="N421" s="204"/>
      <c r="O421" s="66"/>
      <c r="P421" s="66"/>
      <c r="Q421" s="66"/>
      <c r="R421" s="66"/>
      <c r="S421" s="66"/>
      <c r="T421" s="66"/>
      <c r="U421" s="67"/>
      <c r="V421" s="36"/>
      <c r="W421" s="36"/>
      <c r="X421" s="36"/>
      <c r="Y421" s="36"/>
      <c r="Z421" s="36"/>
      <c r="AA421" s="36"/>
      <c r="AB421" s="36"/>
      <c r="AC421" s="36"/>
      <c r="AD421" s="36"/>
      <c r="AE421" s="36"/>
      <c r="AT421" s="19" t="s">
        <v>158</v>
      </c>
      <c r="AU421" s="19" t="s">
        <v>84</v>
      </c>
    </row>
    <row r="422" spans="1:65" s="13" customFormat="1" ht="10.199999999999999">
      <c r="B422" s="205"/>
      <c r="C422" s="206"/>
      <c r="D422" s="201" t="s">
        <v>160</v>
      </c>
      <c r="E422" s="207" t="s">
        <v>19</v>
      </c>
      <c r="F422" s="208" t="s">
        <v>587</v>
      </c>
      <c r="G422" s="206"/>
      <c r="H422" s="209">
        <v>6</v>
      </c>
      <c r="I422" s="210"/>
      <c r="J422" s="206"/>
      <c r="K422" s="206"/>
      <c r="L422" s="211"/>
      <c r="M422" s="212"/>
      <c r="N422" s="213"/>
      <c r="O422" s="213"/>
      <c r="P422" s="213"/>
      <c r="Q422" s="213"/>
      <c r="R422" s="213"/>
      <c r="S422" s="213"/>
      <c r="T422" s="213"/>
      <c r="U422" s="214"/>
      <c r="AT422" s="215" t="s">
        <v>160</v>
      </c>
      <c r="AU422" s="215" t="s">
        <v>84</v>
      </c>
      <c r="AV422" s="13" t="s">
        <v>81</v>
      </c>
      <c r="AW422" s="13" t="s">
        <v>33</v>
      </c>
      <c r="AX422" s="13" t="s">
        <v>77</v>
      </c>
      <c r="AY422" s="215" t="s">
        <v>147</v>
      </c>
    </row>
    <row r="423" spans="1:65" s="2" customFormat="1" ht="14.4" customHeight="1">
      <c r="A423" s="36"/>
      <c r="B423" s="37"/>
      <c r="C423" s="248" t="s">
        <v>588</v>
      </c>
      <c r="D423" s="248" t="s">
        <v>222</v>
      </c>
      <c r="E423" s="249" t="s">
        <v>589</v>
      </c>
      <c r="F423" s="250" t="s">
        <v>590</v>
      </c>
      <c r="G423" s="251" t="s">
        <v>310</v>
      </c>
      <c r="H423" s="252">
        <v>6.3</v>
      </c>
      <c r="I423" s="253"/>
      <c r="J423" s="254">
        <f>ROUND(I423*H423,1)</f>
        <v>0</v>
      </c>
      <c r="K423" s="250" t="s">
        <v>155</v>
      </c>
      <c r="L423" s="255"/>
      <c r="M423" s="256" t="s">
        <v>19</v>
      </c>
      <c r="N423" s="257" t="s">
        <v>44</v>
      </c>
      <c r="O423" s="66"/>
      <c r="P423" s="197">
        <f>O423*H423</f>
        <v>0</v>
      </c>
      <c r="Q423" s="197">
        <v>1.1E-4</v>
      </c>
      <c r="R423" s="197">
        <f>Q423*H423</f>
        <v>6.9300000000000004E-4</v>
      </c>
      <c r="S423" s="197">
        <v>0</v>
      </c>
      <c r="T423" s="197">
        <f>S423*H423</f>
        <v>0</v>
      </c>
      <c r="U423" s="198" t="s">
        <v>19</v>
      </c>
      <c r="V423" s="36"/>
      <c r="W423" s="36"/>
      <c r="X423" s="36"/>
      <c r="Y423" s="36"/>
      <c r="Z423" s="36"/>
      <c r="AA423" s="36"/>
      <c r="AB423" s="36"/>
      <c r="AC423" s="36"/>
      <c r="AD423" s="36"/>
      <c r="AE423" s="36"/>
      <c r="AR423" s="199" t="s">
        <v>210</v>
      </c>
      <c r="AT423" s="199" t="s">
        <v>222</v>
      </c>
      <c r="AU423" s="199" t="s">
        <v>84</v>
      </c>
      <c r="AY423" s="19" t="s">
        <v>147</v>
      </c>
      <c r="BE423" s="200">
        <f>IF(N423="základní",J423,0)</f>
        <v>0</v>
      </c>
      <c r="BF423" s="200">
        <f>IF(N423="snížená",J423,0)</f>
        <v>0</v>
      </c>
      <c r="BG423" s="200">
        <f>IF(N423="zákl. přenesená",J423,0)</f>
        <v>0</v>
      </c>
      <c r="BH423" s="200">
        <f>IF(N423="sníž. přenesená",J423,0)</f>
        <v>0</v>
      </c>
      <c r="BI423" s="200">
        <f>IF(N423="nulová",J423,0)</f>
        <v>0</v>
      </c>
      <c r="BJ423" s="19" t="s">
        <v>81</v>
      </c>
      <c r="BK423" s="200">
        <f>ROUND(I423*H423,1)</f>
        <v>0</v>
      </c>
      <c r="BL423" s="19" t="s">
        <v>156</v>
      </c>
      <c r="BM423" s="199" t="s">
        <v>591</v>
      </c>
    </row>
    <row r="424" spans="1:65" s="13" customFormat="1" ht="10.199999999999999">
      <c r="B424" s="205"/>
      <c r="C424" s="206"/>
      <c r="D424" s="201" t="s">
        <v>160</v>
      </c>
      <c r="E424" s="207" t="s">
        <v>19</v>
      </c>
      <c r="F424" s="208" t="s">
        <v>592</v>
      </c>
      <c r="G424" s="206"/>
      <c r="H424" s="209">
        <v>6.3</v>
      </c>
      <c r="I424" s="210"/>
      <c r="J424" s="206"/>
      <c r="K424" s="206"/>
      <c r="L424" s="211"/>
      <c r="M424" s="212"/>
      <c r="N424" s="213"/>
      <c r="O424" s="213"/>
      <c r="P424" s="213"/>
      <c r="Q424" s="213"/>
      <c r="R424" s="213"/>
      <c r="S424" s="213"/>
      <c r="T424" s="213"/>
      <c r="U424" s="214"/>
      <c r="AT424" s="215" t="s">
        <v>160</v>
      </c>
      <c r="AU424" s="215" t="s">
        <v>84</v>
      </c>
      <c r="AV424" s="13" t="s">
        <v>81</v>
      </c>
      <c r="AW424" s="13" t="s">
        <v>33</v>
      </c>
      <c r="AX424" s="13" t="s">
        <v>77</v>
      </c>
      <c r="AY424" s="215" t="s">
        <v>147</v>
      </c>
    </row>
    <row r="425" spans="1:65" s="2" customFormat="1" ht="19.8" customHeight="1">
      <c r="A425" s="36"/>
      <c r="B425" s="37"/>
      <c r="C425" s="188" t="s">
        <v>593</v>
      </c>
      <c r="D425" s="188" t="s">
        <v>151</v>
      </c>
      <c r="E425" s="189" t="s">
        <v>583</v>
      </c>
      <c r="F425" s="190" t="s">
        <v>584</v>
      </c>
      <c r="G425" s="191" t="s">
        <v>310</v>
      </c>
      <c r="H425" s="192">
        <v>6</v>
      </c>
      <c r="I425" s="193"/>
      <c r="J425" s="194">
        <f>ROUND(I425*H425,1)</f>
        <v>0</v>
      </c>
      <c r="K425" s="190" t="s">
        <v>155</v>
      </c>
      <c r="L425" s="41"/>
      <c r="M425" s="195" t="s">
        <v>19</v>
      </c>
      <c r="N425" s="196" t="s">
        <v>44</v>
      </c>
      <c r="O425" s="66"/>
      <c r="P425" s="197">
        <f>O425*H425</f>
        <v>0</v>
      </c>
      <c r="Q425" s="197">
        <v>0</v>
      </c>
      <c r="R425" s="197">
        <f>Q425*H425</f>
        <v>0</v>
      </c>
      <c r="S425" s="197">
        <v>0</v>
      </c>
      <c r="T425" s="197">
        <f>S425*H425</f>
        <v>0</v>
      </c>
      <c r="U425" s="198" t="s">
        <v>19</v>
      </c>
      <c r="V425" s="36"/>
      <c r="W425" s="36"/>
      <c r="X425" s="36"/>
      <c r="Y425" s="36"/>
      <c r="Z425" s="36"/>
      <c r="AA425" s="36"/>
      <c r="AB425" s="36"/>
      <c r="AC425" s="36"/>
      <c r="AD425" s="36"/>
      <c r="AE425" s="36"/>
      <c r="AR425" s="199" t="s">
        <v>156</v>
      </c>
      <c r="AT425" s="199" t="s">
        <v>151</v>
      </c>
      <c r="AU425" s="199" t="s">
        <v>84</v>
      </c>
      <c r="AY425" s="19" t="s">
        <v>147</v>
      </c>
      <c r="BE425" s="200">
        <f>IF(N425="základní",J425,0)</f>
        <v>0</v>
      </c>
      <c r="BF425" s="200">
        <f>IF(N425="snížená",J425,0)</f>
        <v>0</v>
      </c>
      <c r="BG425" s="200">
        <f>IF(N425="zákl. přenesená",J425,0)</f>
        <v>0</v>
      </c>
      <c r="BH425" s="200">
        <f>IF(N425="sníž. přenesená",J425,0)</f>
        <v>0</v>
      </c>
      <c r="BI425" s="200">
        <f>IF(N425="nulová",J425,0)</f>
        <v>0</v>
      </c>
      <c r="BJ425" s="19" t="s">
        <v>81</v>
      </c>
      <c r="BK425" s="200">
        <f>ROUND(I425*H425,1)</f>
        <v>0</v>
      </c>
      <c r="BL425" s="19" t="s">
        <v>156</v>
      </c>
      <c r="BM425" s="199" t="s">
        <v>594</v>
      </c>
    </row>
    <row r="426" spans="1:65" s="2" customFormat="1" ht="48">
      <c r="A426" s="36"/>
      <c r="B426" s="37"/>
      <c r="C426" s="38"/>
      <c r="D426" s="201" t="s">
        <v>158</v>
      </c>
      <c r="E426" s="38"/>
      <c r="F426" s="202" t="s">
        <v>586</v>
      </c>
      <c r="G426" s="38"/>
      <c r="H426" s="38"/>
      <c r="I426" s="110"/>
      <c r="J426" s="38"/>
      <c r="K426" s="38"/>
      <c r="L426" s="41"/>
      <c r="M426" s="203"/>
      <c r="N426" s="204"/>
      <c r="O426" s="66"/>
      <c r="P426" s="66"/>
      <c r="Q426" s="66"/>
      <c r="R426" s="66"/>
      <c r="S426" s="66"/>
      <c r="T426" s="66"/>
      <c r="U426" s="67"/>
      <c r="V426" s="36"/>
      <c r="W426" s="36"/>
      <c r="X426" s="36"/>
      <c r="Y426" s="36"/>
      <c r="Z426" s="36"/>
      <c r="AA426" s="36"/>
      <c r="AB426" s="36"/>
      <c r="AC426" s="36"/>
      <c r="AD426" s="36"/>
      <c r="AE426" s="36"/>
      <c r="AT426" s="19" t="s">
        <v>158</v>
      </c>
      <c r="AU426" s="19" t="s">
        <v>84</v>
      </c>
    </row>
    <row r="427" spans="1:65" s="13" customFormat="1" ht="10.199999999999999">
      <c r="B427" s="205"/>
      <c r="C427" s="206"/>
      <c r="D427" s="201" t="s">
        <v>160</v>
      </c>
      <c r="E427" s="207" t="s">
        <v>19</v>
      </c>
      <c r="F427" s="208" t="s">
        <v>587</v>
      </c>
      <c r="G427" s="206"/>
      <c r="H427" s="209">
        <v>6</v>
      </c>
      <c r="I427" s="210"/>
      <c r="J427" s="206"/>
      <c r="K427" s="206"/>
      <c r="L427" s="211"/>
      <c r="M427" s="212"/>
      <c r="N427" s="213"/>
      <c r="O427" s="213"/>
      <c r="P427" s="213"/>
      <c r="Q427" s="213"/>
      <c r="R427" s="213"/>
      <c r="S427" s="213"/>
      <c r="T427" s="213"/>
      <c r="U427" s="214"/>
      <c r="AT427" s="215" t="s">
        <v>160</v>
      </c>
      <c r="AU427" s="215" t="s">
        <v>84</v>
      </c>
      <c r="AV427" s="13" t="s">
        <v>81</v>
      </c>
      <c r="AW427" s="13" t="s">
        <v>33</v>
      </c>
      <c r="AX427" s="13" t="s">
        <v>77</v>
      </c>
      <c r="AY427" s="215" t="s">
        <v>147</v>
      </c>
    </row>
    <row r="428" spans="1:65" s="2" customFormat="1" ht="14.4" customHeight="1">
      <c r="A428" s="36"/>
      <c r="B428" s="37"/>
      <c r="C428" s="248" t="s">
        <v>595</v>
      </c>
      <c r="D428" s="248" t="s">
        <v>222</v>
      </c>
      <c r="E428" s="249" t="s">
        <v>596</v>
      </c>
      <c r="F428" s="250" t="s">
        <v>597</v>
      </c>
      <c r="G428" s="251" t="s">
        <v>310</v>
      </c>
      <c r="H428" s="252">
        <v>6.3</v>
      </c>
      <c r="I428" s="253"/>
      <c r="J428" s="254">
        <f>ROUND(I428*H428,1)</f>
        <v>0</v>
      </c>
      <c r="K428" s="250" t="s">
        <v>155</v>
      </c>
      <c r="L428" s="255"/>
      <c r="M428" s="256" t="s">
        <v>19</v>
      </c>
      <c r="N428" s="257" t="s">
        <v>44</v>
      </c>
      <c r="O428" s="66"/>
      <c r="P428" s="197">
        <f>O428*H428</f>
        <v>0</v>
      </c>
      <c r="Q428" s="197">
        <v>4.0000000000000003E-5</v>
      </c>
      <c r="R428" s="197">
        <f>Q428*H428</f>
        <v>2.52E-4</v>
      </c>
      <c r="S428" s="197">
        <v>0</v>
      </c>
      <c r="T428" s="197">
        <f>S428*H428</f>
        <v>0</v>
      </c>
      <c r="U428" s="198" t="s">
        <v>19</v>
      </c>
      <c r="V428" s="36"/>
      <c r="W428" s="36"/>
      <c r="X428" s="36"/>
      <c r="Y428" s="36"/>
      <c r="Z428" s="36"/>
      <c r="AA428" s="36"/>
      <c r="AB428" s="36"/>
      <c r="AC428" s="36"/>
      <c r="AD428" s="36"/>
      <c r="AE428" s="36"/>
      <c r="AR428" s="199" t="s">
        <v>210</v>
      </c>
      <c r="AT428" s="199" t="s">
        <v>222</v>
      </c>
      <c r="AU428" s="199" t="s">
        <v>84</v>
      </c>
      <c r="AY428" s="19" t="s">
        <v>147</v>
      </c>
      <c r="BE428" s="200">
        <f>IF(N428="základní",J428,0)</f>
        <v>0</v>
      </c>
      <c r="BF428" s="200">
        <f>IF(N428="snížená",J428,0)</f>
        <v>0</v>
      </c>
      <c r="BG428" s="200">
        <f>IF(N428="zákl. přenesená",J428,0)</f>
        <v>0</v>
      </c>
      <c r="BH428" s="200">
        <f>IF(N428="sníž. přenesená",J428,0)</f>
        <v>0</v>
      </c>
      <c r="BI428" s="200">
        <f>IF(N428="nulová",J428,0)</f>
        <v>0</v>
      </c>
      <c r="BJ428" s="19" t="s">
        <v>81</v>
      </c>
      <c r="BK428" s="200">
        <f>ROUND(I428*H428,1)</f>
        <v>0</v>
      </c>
      <c r="BL428" s="19" t="s">
        <v>156</v>
      </c>
      <c r="BM428" s="199" t="s">
        <v>598</v>
      </c>
    </row>
    <row r="429" spans="1:65" s="13" customFormat="1" ht="10.199999999999999">
      <c r="B429" s="205"/>
      <c r="C429" s="206"/>
      <c r="D429" s="201" t="s">
        <v>160</v>
      </c>
      <c r="E429" s="207" t="s">
        <v>19</v>
      </c>
      <c r="F429" s="208" t="s">
        <v>592</v>
      </c>
      <c r="G429" s="206"/>
      <c r="H429" s="209">
        <v>6.3</v>
      </c>
      <c r="I429" s="210"/>
      <c r="J429" s="206"/>
      <c r="K429" s="206"/>
      <c r="L429" s="211"/>
      <c r="M429" s="212"/>
      <c r="N429" s="213"/>
      <c r="O429" s="213"/>
      <c r="P429" s="213"/>
      <c r="Q429" s="213"/>
      <c r="R429" s="213"/>
      <c r="S429" s="213"/>
      <c r="T429" s="213"/>
      <c r="U429" s="214"/>
      <c r="AT429" s="215" t="s">
        <v>160</v>
      </c>
      <c r="AU429" s="215" t="s">
        <v>84</v>
      </c>
      <c r="AV429" s="13" t="s">
        <v>81</v>
      </c>
      <c r="AW429" s="13" t="s">
        <v>33</v>
      </c>
      <c r="AX429" s="13" t="s">
        <v>77</v>
      </c>
      <c r="AY429" s="215" t="s">
        <v>147</v>
      </c>
    </row>
    <row r="430" spans="1:65" s="2" customFormat="1" ht="19.8" customHeight="1">
      <c r="A430" s="36"/>
      <c r="B430" s="37"/>
      <c r="C430" s="188" t="s">
        <v>599</v>
      </c>
      <c r="D430" s="188" t="s">
        <v>151</v>
      </c>
      <c r="E430" s="189" t="s">
        <v>583</v>
      </c>
      <c r="F430" s="190" t="s">
        <v>584</v>
      </c>
      <c r="G430" s="191" t="s">
        <v>310</v>
      </c>
      <c r="H430" s="192">
        <v>1.2</v>
      </c>
      <c r="I430" s="193"/>
      <c r="J430" s="194">
        <f>ROUND(I430*H430,1)</f>
        <v>0</v>
      </c>
      <c r="K430" s="190" t="s">
        <v>155</v>
      </c>
      <c r="L430" s="41"/>
      <c r="M430" s="195" t="s">
        <v>19</v>
      </c>
      <c r="N430" s="196" t="s">
        <v>44</v>
      </c>
      <c r="O430" s="66"/>
      <c r="P430" s="197">
        <f>O430*H430</f>
        <v>0</v>
      </c>
      <c r="Q430" s="197">
        <v>0</v>
      </c>
      <c r="R430" s="197">
        <f>Q430*H430</f>
        <v>0</v>
      </c>
      <c r="S430" s="197">
        <v>0</v>
      </c>
      <c r="T430" s="197">
        <f>S430*H430</f>
        <v>0</v>
      </c>
      <c r="U430" s="198" t="s">
        <v>19</v>
      </c>
      <c r="V430" s="36"/>
      <c r="W430" s="36"/>
      <c r="X430" s="36"/>
      <c r="Y430" s="36"/>
      <c r="Z430" s="36"/>
      <c r="AA430" s="36"/>
      <c r="AB430" s="36"/>
      <c r="AC430" s="36"/>
      <c r="AD430" s="36"/>
      <c r="AE430" s="36"/>
      <c r="AR430" s="199" t="s">
        <v>156</v>
      </c>
      <c r="AT430" s="199" t="s">
        <v>151</v>
      </c>
      <c r="AU430" s="199" t="s">
        <v>84</v>
      </c>
      <c r="AY430" s="19" t="s">
        <v>147</v>
      </c>
      <c r="BE430" s="200">
        <f>IF(N430="základní",J430,0)</f>
        <v>0</v>
      </c>
      <c r="BF430" s="200">
        <f>IF(N430="snížená",J430,0)</f>
        <v>0</v>
      </c>
      <c r="BG430" s="200">
        <f>IF(N430="zákl. přenesená",J430,0)</f>
        <v>0</v>
      </c>
      <c r="BH430" s="200">
        <f>IF(N430="sníž. přenesená",J430,0)</f>
        <v>0</v>
      </c>
      <c r="BI430" s="200">
        <f>IF(N430="nulová",J430,0)</f>
        <v>0</v>
      </c>
      <c r="BJ430" s="19" t="s">
        <v>81</v>
      </c>
      <c r="BK430" s="200">
        <f>ROUND(I430*H430,1)</f>
        <v>0</v>
      </c>
      <c r="BL430" s="19" t="s">
        <v>156</v>
      </c>
      <c r="BM430" s="199" t="s">
        <v>600</v>
      </c>
    </row>
    <row r="431" spans="1:65" s="2" customFormat="1" ht="48">
      <c r="A431" s="36"/>
      <c r="B431" s="37"/>
      <c r="C431" s="38"/>
      <c r="D431" s="201" t="s">
        <v>158</v>
      </c>
      <c r="E431" s="38"/>
      <c r="F431" s="202" t="s">
        <v>586</v>
      </c>
      <c r="G431" s="38"/>
      <c r="H431" s="38"/>
      <c r="I431" s="110"/>
      <c r="J431" s="38"/>
      <c r="K431" s="38"/>
      <c r="L431" s="41"/>
      <c r="M431" s="203"/>
      <c r="N431" s="204"/>
      <c r="O431" s="66"/>
      <c r="P431" s="66"/>
      <c r="Q431" s="66"/>
      <c r="R431" s="66"/>
      <c r="S431" s="66"/>
      <c r="T431" s="66"/>
      <c r="U431" s="67"/>
      <c r="V431" s="36"/>
      <c r="W431" s="36"/>
      <c r="X431" s="36"/>
      <c r="Y431" s="36"/>
      <c r="Z431" s="36"/>
      <c r="AA431" s="36"/>
      <c r="AB431" s="36"/>
      <c r="AC431" s="36"/>
      <c r="AD431" s="36"/>
      <c r="AE431" s="36"/>
      <c r="AT431" s="19" t="s">
        <v>158</v>
      </c>
      <c r="AU431" s="19" t="s">
        <v>84</v>
      </c>
    </row>
    <row r="432" spans="1:65" s="2" customFormat="1" ht="14.4" customHeight="1">
      <c r="A432" s="36"/>
      <c r="B432" s="37"/>
      <c r="C432" s="248" t="s">
        <v>601</v>
      </c>
      <c r="D432" s="248" t="s">
        <v>222</v>
      </c>
      <c r="E432" s="249" t="s">
        <v>602</v>
      </c>
      <c r="F432" s="250" t="s">
        <v>603</v>
      </c>
      <c r="G432" s="251" t="s">
        <v>310</v>
      </c>
      <c r="H432" s="252">
        <v>1.26</v>
      </c>
      <c r="I432" s="253"/>
      <c r="J432" s="254">
        <f>ROUND(I432*H432,1)</f>
        <v>0</v>
      </c>
      <c r="K432" s="250" t="s">
        <v>155</v>
      </c>
      <c r="L432" s="255"/>
      <c r="M432" s="256" t="s">
        <v>19</v>
      </c>
      <c r="N432" s="257" t="s">
        <v>44</v>
      </c>
      <c r="O432" s="66"/>
      <c r="P432" s="197">
        <f>O432*H432</f>
        <v>0</v>
      </c>
      <c r="Q432" s="197">
        <v>2.9999999999999997E-4</v>
      </c>
      <c r="R432" s="197">
        <f>Q432*H432</f>
        <v>3.7799999999999997E-4</v>
      </c>
      <c r="S432" s="197">
        <v>0</v>
      </c>
      <c r="T432" s="197">
        <f>S432*H432</f>
        <v>0</v>
      </c>
      <c r="U432" s="198" t="s">
        <v>19</v>
      </c>
      <c r="V432" s="36"/>
      <c r="W432" s="36"/>
      <c r="X432" s="36"/>
      <c r="Y432" s="36"/>
      <c r="Z432" s="36"/>
      <c r="AA432" s="36"/>
      <c r="AB432" s="36"/>
      <c r="AC432" s="36"/>
      <c r="AD432" s="36"/>
      <c r="AE432" s="36"/>
      <c r="AR432" s="199" t="s">
        <v>210</v>
      </c>
      <c r="AT432" s="199" t="s">
        <v>222</v>
      </c>
      <c r="AU432" s="199" t="s">
        <v>84</v>
      </c>
      <c r="AY432" s="19" t="s">
        <v>147</v>
      </c>
      <c r="BE432" s="200">
        <f>IF(N432="základní",J432,0)</f>
        <v>0</v>
      </c>
      <c r="BF432" s="200">
        <f>IF(N432="snížená",J432,0)</f>
        <v>0</v>
      </c>
      <c r="BG432" s="200">
        <f>IF(N432="zákl. přenesená",J432,0)</f>
        <v>0</v>
      </c>
      <c r="BH432" s="200">
        <f>IF(N432="sníž. přenesená",J432,0)</f>
        <v>0</v>
      </c>
      <c r="BI432" s="200">
        <f>IF(N432="nulová",J432,0)</f>
        <v>0</v>
      </c>
      <c r="BJ432" s="19" t="s">
        <v>81</v>
      </c>
      <c r="BK432" s="200">
        <f>ROUND(I432*H432,1)</f>
        <v>0</v>
      </c>
      <c r="BL432" s="19" t="s">
        <v>156</v>
      </c>
      <c r="BM432" s="199" t="s">
        <v>604</v>
      </c>
    </row>
    <row r="433" spans="1:65" s="13" customFormat="1" ht="10.199999999999999">
      <c r="B433" s="205"/>
      <c r="C433" s="206"/>
      <c r="D433" s="201" t="s">
        <v>160</v>
      </c>
      <c r="E433" s="207" t="s">
        <v>19</v>
      </c>
      <c r="F433" s="208" t="s">
        <v>605</v>
      </c>
      <c r="G433" s="206"/>
      <c r="H433" s="209">
        <v>1.26</v>
      </c>
      <c r="I433" s="210"/>
      <c r="J433" s="206"/>
      <c r="K433" s="206"/>
      <c r="L433" s="211"/>
      <c r="M433" s="212"/>
      <c r="N433" s="213"/>
      <c r="O433" s="213"/>
      <c r="P433" s="213"/>
      <c r="Q433" s="213"/>
      <c r="R433" s="213"/>
      <c r="S433" s="213"/>
      <c r="T433" s="213"/>
      <c r="U433" s="214"/>
      <c r="AT433" s="215" t="s">
        <v>160</v>
      </c>
      <c r="AU433" s="215" t="s">
        <v>84</v>
      </c>
      <c r="AV433" s="13" t="s">
        <v>81</v>
      </c>
      <c r="AW433" s="13" t="s">
        <v>33</v>
      </c>
      <c r="AX433" s="13" t="s">
        <v>77</v>
      </c>
      <c r="AY433" s="215" t="s">
        <v>147</v>
      </c>
    </row>
    <row r="434" spans="1:65" s="2" customFormat="1" ht="14.4" customHeight="1">
      <c r="A434" s="36"/>
      <c r="B434" s="37"/>
      <c r="C434" s="188" t="s">
        <v>606</v>
      </c>
      <c r="D434" s="188" t="s">
        <v>151</v>
      </c>
      <c r="E434" s="189" t="s">
        <v>524</v>
      </c>
      <c r="F434" s="190" t="s">
        <v>525</v>
      </c>
      <c r="G434" s="191" t="s">
        <v>213</v>
      </c>
      <c r="H434" s="192">
        <v>1.2</v>
      </c>
      <c r="I434" s="193"/>
      <c r="J434" s="194">
        <f>ROUND(I434*H434,1)</f>
        <v>0</v>
      </c>
      <c r="K434" s="190" t="s">
        <v>155</v>
      </c>
      <c r="L434" s="41"/>
      <c r="M434" s="195" t="s">
        <v>19</v>
      </c>
      <c r="N434" s="196" t="s">
        <v>44</v>
      </c>
      <c r="O434" s="66"/>
      <c r="P434" s="197">
        <f>O434*H434</f>
        <v>0</v>
      </c>
      <c r="Q434" s="197">
        <v>3.0450000000000001E-2</v>
      </c>
      <c r="R434" s="197">
        <f>Q434*H434</f>
        <v>3.6540000000000003E-2</v>
      </c>
      <c r="S434" s="197">
        <v>0</v>
      </c>
      <c r="T434" s="197">
        <f>S434*H434</f>
        <v>0</v>
      </c>
      <c r="U434" s="198" t="s">
        <v>19</v>
      </c>
      <c r="V434" s="36"/>
      <c r="W434" s="36"/>
      <c r="X434" s="36"/>
      <c r="Y434" s="36"/>
      <c r="Z434" s="36"/>
      <c r="AA434" s="36"/>
      <c r="AB434" s="36"/>
      <c r="AC434" s="36"/>
      <c r="AD434" s="36"/>
      <c r="AE434" s="36"/>
      <c r="AR434" s="199" t="s">
        <v>156</v>
      </c>
      <c r="AT434" s="199" t="s">
        <v>151</v>
      </c>
      <c r="AU434" s="199" t="s">
        <v>84</v>
      </c>
      <c r="AY434" s="19" t="s">
        <v>147</v>
      </c>
      <c r="BE434" s="200">
        <f>IF(N434="základní",J434,0)</f>
        <v>0</v>
      </c>
      <c r="BF434" s="200">
        <f>IF(N434="snížená",J434,0)</f>
        <v>0</v>
      </c>
      <c r="BG434" s="200">
        <f>IF(N434="zákl. přenesená",J434,0)</f>
        <v>0</v>
      </c>
      <c r="BH434" s="200">
        <f>IF(N434="sníž. přenesená",J434,0)</f>
        <v>0</v>
      </c>
      <c r="BI434" s="200">
        <f>IF(N434="nulová",J434,0)</f>
        <v>0</v>
      </c>
      <c r="BJ434" s="19" t="s">
        <v>81</v>
      </c>
      <c r="BK434" s="200">
        <f>ROUND(I434*H434,1)</f>
        <v>0</v>
      </c>
      <c r="BL434" s="19" t="s">
        <v>156</v>
      </c>
      <c r="BM434" s="199" t="s">
        <v>607</v>
      </c>
    </row>
    <row r="435" spans="1:65" s="2" customFormat="1" ht="38.4">
      <c r="A435" s="36"/>
      <c r="B435" s="37"/>
      <c r="C435" s="38"/>
      <c r="D435" s="201" t="s">
        <v>158</v>
      </c>
      <c r="E435" s="38"/>
      <c r="F435" s="202" t="s">
        <v>521</v>
      </c>
      <c r="G435" s="38"/>
      <c r="H435" s="38"/>
      <c r="I435" s="110"/>
      <c r="J435" s="38"/>
      <c r="K435" s="38"/>
      <c r="L435" s="41"/>
      <c r="M435" s="203"/>
      <c r="N435" s="204"/>
      <c r="O435" s="66"/>
      <c r="P435" s="66"/>
      <c r="Q435" s="66"/>
      <c r="R435" s="66"/>
      <c r="S435" s="66"/>
      <c r="T435" s="66"/>
      <c r="U435" s="67"/>
      <c r="V435" s="36"/>
      <c r="W435" s="36"/>
      <c r="X435" s="36"/>
      <c r="Y435" s="36"/>
      <c r="Z435" s="36"/>
      <c r="AA435" s="36"/>
      <c r="AB435" s="36"/>
      <c r="AC435" s="36"/>
      <c r="AD435" s="36"/>
      <c r="AE435" s="36"/>
      <c r="AT435" s="19" t="s">
        <v>158</v>
      </c>
      <c r="AU435" s="19" t="s">
        <v>84</v>
      </c>
    </row>
    <row r="436" spans="1:65" s="13" customFormat="1" ht="10.199999999999999">
      <c r="B436" s="205"/>
      <c r="C436" s="206"/>
      <c r="D436" s="201" t="s">
        <v>160</v>
      </c>
      <c r="E436" s="207" t="s">
        <v>19</v>
      </c>
      <c r="F436" s="208" t="s">
        <v>608</v>
      </c>
      <c r="G436" s="206"/>
      <c r="H436" s="209">
        <v>1.2</v>
      </c>
      <c r="I436" s="210"/>
      <c r="J436" s="206"/>
      <c r="K436" s="206"/>
      <c r="L436" s="211"/>
      <c r="M436" s="212"/>
      <c r="N436" s="213"/>
      <c r="O436" s="213"/>
      <c r="P436" s="213"/>
      <c r="Q436" s="213"/>
      <c r="R436" s="213"/>
      <c r="S436" s="213"/>
      <c r="T436" s="213"/>
      <c r="U436" s="214"/>
      <c r="AT436" s="215" t="s">
        <v>160</v>
      </c>
      <c r="AU436" s="215" t="s">
        <v>84</v>
      </c>
      <c r="AV436" s="13" t="s">
        <v>81</v>
      </c>
      <c r="AW436" s="13" t="s">
        <v>33</v>
      </c>
      <c r="AX436" s="13" t="s">
        <v>77</v>
      </c>
      <c r="AY436" s="215" t="s">
        <v>147</v>
      </c>
    </row>
    <row r="437" spans="1:65" s="2" customFormat="1" ht="19.8" customHeight="1">
      <c r="A437" s="36"/>
      <c r="B437" s="37"/>
      <c r="C437" s="188" t="s">
        <v>609</v>
      </c>
      <c r="D437" s="188" t="s">
        <v>151</v>
      </c>
      <c r="E437" s="189" t="s">
        <v>610</v>
      </c>
      <c r="F437" s="190" t="s">
        <v>611</v>
      </c>
      <c r="G437" s="191" t="s">
        <v>213</v>
      </c>
      <c r="H437" s="192">
        <v>1.2</v>
      </c>
      <c r="I437" s="193"/>
      <c r="J437" s="194">
        <f>ROUND(I437*H437,1)</f>
        <v>0</v>
      </c>
      <c r="K437" s="190" t="s">
        <v>155</v>
      </c>
      <c r="L437" s="41"/>
      <c r="M437" s="195" t="s">
        <v>19</v>
      </c>
      <c r="N437" s="196" t="s">
        <v>44</v>
      </c>
      <c r="O437" s="66"/>
      <c r="P437" s="197">
        <f>O437*H437</f>
        <v>0</v>
      </c>
      <c r="Q437" s="197">
        <v>4.4099999999999999E-3</v>
      </c>
      <c r="R437" s="197">
        <f>Q437*H437</f>
        <v>5.2919999999999998E-3</v>
      </c>
      <c r="S437" s="197">
        <v>0</v>
      </c>
      <c r="T437" s="197">
        <f>S437*H437</f>
        <v>0</v>
      </c>
      <c r="U437" s="198" t="s">
        <v>19</v>
      </c>
      <c r="V437" s="36"/>
      <c r="W437" s="36"/>
      <c r="X437" s="36"/>
      <c r="Y437" s="36"/>
      <c r="Z437" s="36"/>
      <c r="AA437" s="36"/>
      <c r="AB437" s="36"/>
      <c r="AC437" s="36"/>
      <c r="AD437" s="36"/>
      <c r="AE437" s="36"/>
      <c r="AR437" s="199" t="s">
        <v>156</v>
      </c>
      <c r="AT437" s="199" t="s">
        <v>151</v>
      </c>
      <c r="AU437" s="199" t="s">
        <v>84</v>
      </c>
      <c r="AY437" s="19" t="s">
        <v>147</v>
      </c>
      <c r="BE437" s="200">
        <f>IF(N437="základní",J437,0)</f>
        <v>0</v>
      </c>
      <c r="BF437" s="200">
        <f>IF(N437="snížená",J437,0)</f>
        <v>0</v>
      </c>
      <c r="BG437" s="200">
        <f>IF(N437="zákl. přenesená",J437,0)</f>
        <v>0</v>
      </c>
      <c r="BH437" s="200">
        <f>IF(N437="sníž. přenesená",J437,0)</f>
        <v>0</v>
      </c>
      <c r="BI437" s="200">
        <f>IF(N437="nulová",J437,0)</f>
        <v>0</v>
      </c>
      <c r="BJ437" s="19" t="s">
        <v>81</v>
      </c>
      <c r="BK437" s="200">
        <f>ROUND(I437*H437,1)</f>
        <v>0</v>
      </c>
      <c r="BL437" s="19" t="s">
        <v>156</v>
      </c>
      <c r="BM437" s="199" t="s">
        <v>612</v>
      </c>
    </row>
    <row r="438" spans="1:65" s="2" customFormat="1" ht="28.8">
      <c r="A438" s="36"/>
      <c r="B438" s="37"/>
      <c r="C438" s="38"/>
      <c r="D438" s="201" t="s">
        <v>158</v>
      </c>
      <c r="E438" s="38"/>
      <c r="F438" s="202" t="s">
        <v>532</v>
      </c>
      <c r="G438" s="38"/>
      <c r="H438" s="38"/>
      <c r="I438" s="110"/>
      <c r="J438" s="38"/>
      <c r="K438" s="38"/>
      <c r="L438" s="41"/>
      <c r="M438" s="203"/>
      <c r="N438" s="204"/>
      <c r="O438" s="66"/>
      <c r="P438" s="66"/>
      <c r="Q438" s="66"/>
      <c r="R438" s="66"/>
      <c r="S438" s="66"/>
      <c r="T438" s="66"/>
      <c r="U438" s="67"/>
      <c r="V438" s="36"/>
      <c r="W438" s="36"/>
      <c r="X438" s="36"/>
      <c r="Y438" s="36"/>
      <c r="Z438" s="36"/>
      <c r="AA438" s="36"/>
      <c r="AB438" s="36"/>
      <c r="AC438" s="36"/>
      <c r="AD438" s="36"/>
      <c r="AE438" s="36"/>
      <c r="AT438" s="19" t="s">
        <v>158</v>
      </c>
      <c r="AU438" s="19" t="s">
        <v>84</v>
      </c>
    </row>
    <row r="439" spans="1:65" s="13" customFormat="1" ht="10.199999999999999">
      <c r="B439" s="205"/>
      <c r="C439" s="206"/>
      <c r="D439" s="201" t="s">
        <v>160</v>
      </c>
      <c r="E439" s="207" t="s">
        <v>19</v>
      </c>
      <c r="F439" s="208" t="s">
        <v>613</v>
      </c>
      <c r="G439" s="206"/>
      <c r="H439" s="209">
        <v>1.2</v>
      </c>
      <c r="I439" s="210"/>
      <c r="J439" s="206"/>
      <c r="K439" s="206"/>
      <c r="L439" s="211"/>
      <c r="M439" s="212"/>
      <c r="N439" s="213"/>
      <c r="O439" s="213"/>
      <c r="P439" s="213"/>
      <c r="Q439" s="213"/>
      <c r="R439" s="213"/>
      <c r="S439" s="213"/>
      <c r="T439" s="213"/>
      <c r="U439" s="214"/>
      <c r="AT439" s="215" t="s">
        <v>160</v>
      </c>
      <c r="AU439" s="215" t="s">
        <v>84</v>
      </c>
      <c r="AV439" s="13" t="s">
        <v>81</v>
      </c>
      <c r="AW439" s="13" t="s">
        <v>33</v>
      </c>
      <c r="AX439" s="13" t="s">
        <v>77</v>
      </c>
      <c r="AY439" s="215" t="s">
        <v>147</v>
      </c>
    </row>
    <row r="440" spans="1:65" s="2" customFormat="1" ht="19.8" customHeight="1">
      <c r="A440" s="36"/>
      <c r="B440" s="37"/>
      <c r="C440" s="188" t="s">
        <v>614</v>
      </c>
      <c r="D440" s="188" t="s">
        <v>151</v>
      </c>
      <c r="E440" s="189" t="s">
        <v>615</v>
      </c>
      <c r="F440" s="190" t="s">
        <v>616</v>
      </c>
      <c r="G440" s="191" t="s">
        <v>213</v>
      </c>
      <c r="H440" s="192">
        <v>1.2</v>
      </c>
      <c r="I440" s="193"/>
      <c r="J440" s="194">
        <f>ROUND(I440*H440,1)</f>
        <v>0</v>
      </c>
      <c r="K440" s="190" t="s">
        <v>155</v>
      </c>
      <c r="L440" s="41"/>
      <c r="M440" s="195" t="s">
        <v>19</v>
      </c>
      <c r="N440" s="196" t="s">
        <v>44</v>
      </c>
      <c r="O440" s="66"/>
      <c r="P440" s="197">
        <f>O440*H440</f>
        <v>0</v>
      </c>
      <c r="Q440" s="197">
        <v>2.6800000000000001E-3</v>
      </c>
      <c r="R440" s="197">
        <f>Q440*H440</f>
        <v>3.2160000000000001E-3</v>
      </c>
      <c r="S440" s="197">
        <v>0</v>
      </c>
      <c r="T440" s="197">
        <f>S440*H440</f>
        <v>0</v>
      </c>
      <c r="U440" s="198" t="s">
        <v>19</v>
      </c>
      <c r="V440" s="36"/>
      <c r="W440" s="36"/>
      <c r="X440" s="36"/>
      <c r="Y440" s="36"/>
      <c r="Z440" s="36"/>
      <c r="AA440" s="36"/>
      <c r="AB440" s="36"/>
      <c r="AC440" s="36"/>
      <c r="AD440" s="36"/>
      <c r="AE440" s="36"/>
      <c r="AR440" s="199" t="s">
        <v>156</v>
      </c>
      <c r="AT440" s="199" t="s">
        <v>151</v>
      </c>
      <c r="AU440" s="199" t="s">
        <v>84</v>
      </c>
      <c r="AY440" s="19" t="s">
        <v>147</v>
      </c>
      <c r="BE440" s="200">
        <f>IF(N440="základní",J440,0)</f>
        <v>0</v>
      </c>
      <c r="BF440" s="200">
        <f>IF(N440="snížená",J440,0)</f>
        <v>0</v>
      </c>
      <c r="BG440" s="200">
        <f>IF(N440="zákl. přenesená",J440,0)</f>
        <v>0</v>
      </c>
      <c r="BH440" s="200">
        <f>IF(N440="sníž. přenesená",J440,0)</f>
        <v>0</v>
      </c>
      <c r="BI440" s="200">
        <f>IF(N440="nulová",J440,0)</f>
        <v>0</v>
      </c>
      <c r="BJ440" s="19" t="s">
        <v>81</v>
      </c>
      <c r="BK440" s="200">
        <f>ROUND(I440*H440,1)</f>
        <v>0</v>
      </c>
      <c r="BL440" s="19" t="s">
        <v>156</v>
      </c>
      <c r="BM440" s="199" t="s">
        <v>617</v>
      </c>
    </row>
    <row r="441" spans="1:65" s="13" customFormat="1" ht="10.199999999999999">
      <c r="B441" s="205"/>
      <c r="C441" s="206"/>
      <c r="D441" s="201" t="s">
        <v>160</v>
      </c>
      <c r="E441" s="207" t="s">
        <v>19</v>
      </c>
      <c r="F441" s="208" t="s">
        <v>613</v>
      </c>
      <c r="G441" s="206"/>
      <c r="H441" s="209">
        <v>1.2</v>
      </c>
      <c r="I441" s="210"/>
      <c r="J441" s="206"/>
      <c r="K441" s="206"/>
      <c r="L441" s="211"/>
      <c r="M441" s="212"/>
      <c r="N441" s="213"/>
      <c r="O441" s="213"/>
      <c r="P441" s="213"/>
      <c r="Q441" s="213"/>
      <c r="R441" s="213"/>
      <c r="S441" s="213"/>
      <c r="T441" s="213"/>
      <c r="U441" s="214"/>
      <c r="AT441" s="215" t="s">
        <v>160</v>
      </c>
      <c r="AU441" s="215" t="s">
        <v>84</v>
      </c>
      <c r="AV441" s="13" t="s">
        <v>81</v>
      </c>
      <c r="AW441" s="13" t="s">
        <v>33</v>
      </c>
      <c r="AX441" s="13" t="s">
        <v>77</v>
      </c>
      <c r="AY441" s="215" t="s">
        <v>147</v>
      </c>
    </row>
    <row r="442" spans="1:65" s="2" customFormat="1" ht="19.8" customHeight="1">
      <c r="A442" s="36"/>
      <c r="B442" s="37"/>
      <c r="C442" s="188" t="s">
        <v>618</v>
      </c>
      <c r="D442" s="188" t="s">
        <v>151</v>
      </c>
      <c r="E442" s="189" t="s">
        <v>619</v>
      </c>
      <c r="F442" s="190" t="s">
        <v>620</v>
      </c>
      <c r="G442" s="191" t="s">
        <v>350</v>
      </c>
      <c r="H442" s="192">
        <v>2</v>
      </c>
      <c r="I442" s="193"/>
      <c r="J442" s="194">
        <f>ROUND(I442*H442,1)</f>
        <v>0</v>
      </c>
      <c r="K442" s="190" t="s">
        <v>155</v>
      </c>
      <c r="L442" s="41"/>
      <c r="M442" s="195" t="s">
        <v>19</v>
      </c>
      <c r="N442" s="196" t="s">
        <v>44</v>
      </c>
      <c r="O442" s="66"/>
      <c r="P442" s="197">
        <f>O442*H442</f>
        <v>0</v>
      </c>
      <c r="Q442" s="197">
        <v>4.2100000000000002E-3</v>
      </c>
      <c r="R442" s="197">
        <f>Q442*H442</f>
        <v>8.4200000000000004E-3</v>
      </c>
      <c r="S442" s="197">
        <v>0</v>
      </c>
      <c r="T442" s="197">
        <f>S442*H442</f>
        <v>0</v>
      </c>
      <c r="U442" s="198" t="s">
        <v>19</v>
      </c>
      <c r="V442" s="36"/>
      <c r="W442" s="36"/>
      <c r="X442" s="36"/>
      <c r="Y442" s="36"/>
      <c r="Z442" s="36"/>
      <c r="AA442" s="36"/>
      <c r="AB442" s="36"/>
      <c r="AC442" s="36"/>
      <c r="AD442" s="36"/>
      <c r="AE442" s="36"/>
      <c r="AR442" s="199" t="s">
        <v>156</v>
      </c>
      <c r="AT442" s="199" t="s">
        <v>151</v>
      </c>
      <c r="AU442" s="199" t="s">
        <v>84</v>
      </c>
      <c r="AY442" s="19" t="s">
        <v>147</v>
      </c>
      <c r="BE442" s="200">
        <f>IF(N442="základní",J442,0)</f>
        <v>0</v>
      </c>
      <c r="BF442" s="200">
        <f>IF(N442="snížená",J442,0)</f>
        <v>0</v>
      </c>
      <c r="BG442" s="200">
        <f>IF(N442="zákl. přenesená",J442,0)</f>
        <v>0</v>
      </c>
      <c r="BH442" s="200">
        <f>IF(N442="sníž. přenesená",J442,0)</f>
        <v>0</v>
      </c>
      <c r="BI442" s="200">
        <f>IF(N442="nulová",J442,0)</f>
        <v>0</v>
      </c>
      <c r="BJ442" s="19" t="s">
        <v>81</v>
      </c>
      <c r="BK442" s="200">
        <f>ROUND(I442*H442,1)</f>
        <v>0</v>
      </c>
      <c r="BL442" s="19" t="s">
        <v>156</v>
      </c>
      <c r="BM442" s="199" t="s">
        <v>621</v>
      </c>
    </row>
    <row r="443" spans="1:65" s="2" customFormat="1" ht="19.8" customHeight="1">
      <c r="A443" s="36"/>
      <c r="B443" s="37"/>
      <c r="C443" s="188" t="s">
        <v>622</v>
      </c>
      <c r="D443" s="188" t="s">
        <v>151</v>
      </c>
      <c r="E443" s="189" t="s">
        <v>623</v>
      </c>
      <c r="F443" s="190" t="s">
        <v>624</v>
      </c>
      <c r="G443" s="191" t="s">
        <v>310</v>
      </c>
      <c r="H443" s="192">
        <v>8.8000000000000007</v>
      </c>
      <c r="I443" s="193"/>
      <c r="J443" s="194">
        <f>ROUND(I443*H443,1)</f>
        <v>0</v>
      </c>
      <c r="K443" s="190" t="s">
        <v>155</v>
      </c>
      <c r="L443" s="41"/>
      <c r="M443" s="195" t="s">
        <v>19</v>
      </c>
      <c r="N443" s="196" t="s">
        <v>44</v>
      </c>
      <c r="O443" s="66"/>
      <c r="P443" s="197">
        <f>O443*H443</f>
        <v>0</v>
      </c>
      <c r="Q443" s="197">
        <v>0</v>
      </c>
      <c r="R443" s="197">
        <f>Q443*H443</f>
        <v>0</v>
      </c>
      <c r="S443" s="197">
        <v>0</v>
      </c>
      <c r="T443" s="197">
        <f>S443*H443</f>
        <v>0</v>
      </c>
      <c r="U443" s="198" t="s">
        <v>19</v>
      </c>
      <c r="V443" s="36"/>
      <c r="W443" s="36"/>
      <c r="X443" s="36"/>
      <c r="Y443" s="36"/>
      <c r="Z443" s="36"/>
      <c r="AA443" s="36"/>
      <c r="AB443" s="36"/>
      <c r="AC443" s="36"/>
      <c r="AD443" s="36"/>
      <c r="AE443" s="36"/>
      <c r="AR443" s="199" t="s">
        <v>156</v>
      </c>
      <c r="AT443" s="199" t="s">
        <v>151</v>
      </c>
      <c r="AU443" s="199" t="s">
        <v>84</v>
      </c>
      <c r="AY443" s="19" t="s">
        <v>147</v>
      </c>
      <c r="BE443" s="200">
        <f>IF(N443="základní",J443,0)</f>
        <v>0</v>
      </c>
      <c r="BF443" s="200">
        <f>IF(N443="snížená",J443,0)</f>
        <v>0</v>
      </c>
      <c r="BG443" s="200">
        <f>IF(N443="zákl. přenesená",J443,0)</f>
        <v>0</v>
      </c>
      <c r="BH443" s="200">
        <f>IF(N443="sníž. přenesená",J443,0)</f>
        <v>0</v>
      </c>
      <c r="BI443" s="200">
        <f>IF(N443="nulová",J443,0)</f>
        <v>0</v>
      </c>
      <c r="BJ443" s="19" t="s">
        <v>81</v>
      </c>
      <c r="BK443" s="200">
        <f>ROUND(I443*H443,1)</f>
        <v>0</v>
      </c>
      <c r="BL443" s="19" t="s">
        <v>156</v>
      </c>
      <c r="BM443" s="199" t="s">
        <v>625</v>
      </c>
    </row>
    <row r="444" spans="1:65" s="2" customFormat="1" ht="192">
      <c r="A444" s="36"/>
      <c r="B444" s="37"/>
      <c r="C444" s="38"/>
      <c r="D444" s="201" t="s">
        <v>158</v>
      </c>
      <c r="E444" s="38"/>
      <c r="F444" s="202" t="s">
        <v>626</v>
      </c>
      <c r="G444" s="38"/>
      <c r="H444" s="38"/>
      <c r="I444" s="110"/>
      <c r="J444" s="38"/>
      <c r="K444" s="38"/>
      <c r="L444" s="41"/>
      <c r="M444" s="203"/>
      <c r="N444" s="204"/>
      <c r="O444" s="66"/>
      <c r="P444" s="66"/>
      <c r="Q444" s="66"/>
      <c r="R444" s="66"/>
      <c r="S444" s="66"/>
      <c r="T444" s="66"/>
      <c r="U444" s="67"/>
      <c r="V444" s="36"/>
      <c r="W444" s="36"/>
      <c r="X444" s="36"/>
      <c r="Y444" s="36"/>
      <c r="Z444" s="36"/>
      <c r="AA444" s="36"/>
      <c r="AB444" s="36"/>
      <c r="AC444" s="36"/>
      <c r="AD444" s="36"/>
      <c r="AE444" s="36"/>
      <c r="AT444" s="19" t="s">
        <v>158</v>
      </c>
      <c r="AU444" s="19" t="s">
        <v>84</v>
      </c>
    </row>
    <row r="445" spans="1:65" s="13" customFormat="1" ht="10.199999999999999">
      <c r="B445" s="205"/>
      <c r="C445" s="206"/>
      <c r="D445" s="201" t="s">
        <v>160</v>
      </c>
      <c r="E445" s="207" t="s">
        <v>19</v>
      </c>
      <c r="F445" s="208" t="s">
        <v>627</v>
      </c>
      <c r="G445" s="206"/>
      <c r="H445" s="209">
        <v>8.8000000000000007</v>
      </c>
      <c r="I445" s="210"/>
      <c r="J445" s="206"/>
      <c r="K445" s="206"/>
      <c r="L445" s="211"/>
      <c r="M445" s="212"/>
      <c r="N445" s="213"/>
      <c r="O445" s="213"/>
      <c r="P445" s="213"/>
      <c r="Q445" s="213"/>
      <c r="R445" s="213"/>
      <c r="S445" s="213"/>
      <c r="T445" s="213"/>
      <c r="U445" s="214"/>
      <c r="AT445" s="215" t="s">
        <v>160</v>
      </c>
      <c r="AU445" s="215" t="s">
        <v>84</v>
      </c>
      <c r="AV445" s="13" t="s">
        <v>81</v>
      </c>
      <c r="AW445" s="13" t="s">
        <v>33</v>
      </c>
      <c r="AX445" s="13" t="s">
        <v>77</v>
      </c>
      <c r="AY445" s="215" t="s">
        <v>147</v>
      </c>
    </row>
    <row r="446" spans="1:65" s="2" customFormat="1" ht="19.8" customHeight="1">
      <c r="A446" s="36"/>
      <c r="B446" s="37"/>
      <c r="C446" s="188" t="s">
        <v>628</v>
      </c>
      <c r="D446" s="188" t="s">
        <v>151</v>
      </c>
      <c r="E446" s="189" t="s">
        <v>629</v>
      </c>
      <c r="F446" s="190" t="s">
        <v>630</v>
      </c>
      <c r="G446" s="191" t="s">
        <v>213</v>
      </c>
      <c r="H446" s="192">
        <v>0.12</v>
      </c>
      <c r="I446" s="193"/>
      <c r="J446" s="194">
        <f>ROUND(I446*H446,1)</f>
        <v>0</v>
      </c>
      <c r="K446" s="190" t="s">
        <v>155</v>
      </c>
      <c r="L446" s="41"/>
      <c r="M446" s="195" t="s">
        <v>19</v>
      </c>
      <c r="N446" s="196" t="s">
        <v>44</v>
      </c>
      <c r="O446" s="66"/>
      <c r="P446" s="197">
        <f>O446*H446</f>
        <v>0</v>
      </c>
      <c r="Q446" s="197">
        <v>8.4000000000000005E-2</v>
      </c>
      <c r="R446" s="197">
        <f>Q446*H446</f>
        <v>1.008E-2</v>
      </c>
      <c r="S446" s="197">
        <v>0</v>
      </c>
      <c r="T446" s="197">
        <f>S446*H446</f>
        <v>0</v>
      </c>
      <c r="U446" s="198" t="s">
        <v>19</v>
      </c>
      <c r="V446" s="36"/>
      <c r="W446" s="36"/>
      <c r="X446" s="36"/>
      <c r="Y446" s="36"/>
      <c r="Z446" s="36"/>
      <c r="AA446" s="36"/>
      <c r="AB446" s="36"/>
      <c r="AC446" s="36"/>
      <c r="AD446" s="36"/>
      <c r="AE446" s="36"/>
      <c r="AR446" s="199" t="s">
        <v>156</v>
      </c>
      <c r="AT446" s="199" t="s">
        <v>151</v>
      </c>
      <c r="AU446" s="199" t="s">
        <v>84</v>
      </c>
      <c r="AY446" s="19" t="s">
        <v>147</v>
      </c>
      <c r="BE446" s="200">
        <f>IF(N446="základní",J446,0)</f>
        <v>0</v>
      </c>
      <c r="BF446" s="200">
        <f>IF(N446="snížená",J446,0)</f>
        <v>0</v>
      </c>
      <c r="BG446" s="200">
        <f>IF(N446="zákl. přenesená",J446,0)</f>
        <v>0</v>
      </c>
      <c r="BH446" s="200">
        <f>IF(N446="sníž. přenesená",J446,0)</f>
        <v>0</v>
      </c>
      <c r="BI446" s="200">
        <f>IF(N446="nulová",J446,0)</f>
        <v>0</v>
      </c>
      <c r="BJ446" s="19" t="s">
        <v>81</v>
      </c>
      <c r="BK446" s="200">
        <f>ROUND(I446*H446,1)</f>
        <v>0</v>
      </c>
      <c r="BL446" s="19" t="s">
        <v>156</v>
      </c>
      <c r="BM446" s="199" t="s">
        <v>631</v>
      </c>
    </row>
    <row r="447" spans="1:65" s="2" customFormat="1" ht="115.2">
      <c r="A447" s="36"/>
      <c r="B447" s="37"/>
      <c r="C447" s="38"/>
      <c r="D447" s="201" t="s">
        <v>158</v>
      </c>
      <c r="E447" s="38"/>
      <c r="F447" s="202" t="s">
        <v>632</v>
      </c>
      <c r="G447" s="38"/>
      <c r="H447" s="38"/>
      <c r="I447" s="110"/>
      <c r="J447" s="38"/>
      <c r="K447" s="38"/>
      <c r="L447" s="41"/>
      <c r="M447" s="203"/>
      <c r="N447" s="204"/>
      <c r="O447" s="66"/>
      <c r="P447" s="66"/>
      <c r="Q447" s="66"/>
      <c r="R447" s="66"/>
      <c r="S447" s="66"/>
      <c r="T447" s="66"/>
      <c r="U447" s="67"/>
      <c r="V447" s="36"/>
      <c r="W447" s="36"/>
      <c r="X447" s="36"/>
      <c r="Y447" s="36"/>
      <c r="Z447" s="36"/>
      <c r="AA447" s="36"/>
      <c r="AB447" s="36"/>
      <c r="AC447" s="36"/>
      <c r="AD447" s="36"/>
      <c r="AE447" s="36"/>
      <c r="AT447" s="19" t="s">
        <v>158</v>
      </c>
      <c r="AU447" s="19" t="s">
        <v>84</v>
      </c>
    </row>
    <row r="448" spans="1:65" s="13" customFormat="1" ht="10.199999999999999">
      <c r="B448" s="205"/>
      <c r="C448" s="206"/>
      <c r="D448" s="201" t="s">
        <v>160</v>
      </c>
      <c r="E448" s="207" t="s">
        <v>19</v>
      </c>
      <c r="F448" s="208" t="s">
        <v>633</v>
      </c>
      <c r="G448" s="206"/>
      <c r="H448" s="209">
        <v>0.12</v>
      </c>
      <c r="I448" s="210"/>
      <c r="J448" s="206"/>
      <c r="K448" s="206"/>
      <c r="L448" s="211"/>
      <c r="M448" s="212"/>
      <c r="N448" s="213"/>
      <c r="O448" s="213"/>
      <c r="P448" s="213"/>
      <c r="Q448" s="213"/>
      <c r="R448" s="213"/>
      <c r="S448" s="213"/>
      <c r="T448" s="213"/>
      <c r="U448" s="214"/>
      <c r="AT448" s="215" t="s">
        <v>160</v>
      </c>
      <c r="AU448" s="215" t="s">
        <v>84</v>
      </c>
      <c r="AV448" s="13" t="s">
        <v>81</v>
      </c>
      <c r="AW448" s="13" t="s">
        <v>33</v>
      </c>
      <c r="AX448" s="13" t="s">
        <v>77</v>
      </c>
      <c r="AY448" s="215" t="s">
        <v>147</v>
      </c>
    </row>
    <row r="449" spans="1:65" s="2" customFormat="1" ht="19.8" customHeight="1">
      <c r="A449" s="36"/>
      <c r="B449" s="37"/>
      <c r="C449" s="188" t="s">
        <v>634</v>
      </c>
      <c r="D449" s="188" t="s">
        <v>151</v>
      </c>
      <c r="E449" s="189" t="s">
        <v>635</v>
      </c>
      <c r="F449" s="190" t="s">
        <v>636</v>
      </c>
      <c r="G449" s="191" t="s">
        <v>213</v>
      </c>
      <c r="H449" s="192">
        <v>2.88</v>
      </c>
      <c r="I449" s="193"/>
      <c r="J449" s="194">
        <f>ROUND(I449*H449,1)</f>
        <v>0</v>
      </c>
      <c r="K449" s="190" t="s">
        <v>155</v>
      </c>
      <c r="L449" s="41"/>
      <c r="M449" s="195" t="s">
        <v>19</v>
      </c>
      <c r="N449" s="196" t="s">
        <v>44</v>
      </c>
      <c r="O449" s="66"/>
      <c r="P449" s="197">
        <f>O449*H449</f>
        <v>0</v>
      </c>
      <c r="Q449" s="197">
        <v>0</v>
      </c>
      <c r="R449" s="197">
        <f>Q449*H449</f>
        <v>0</v>
      </c>
      <c r="S449" s="197">
        <v>0</v>
      </c>
      <c r="T449" s="197">
        <f>S449*H449</f>
        <v>0</v>
      </c>
      <c r="U449" s="198" t="s">
        <v>19</v>
      </c>
      <c r="V449" s="36"/>
      <c r="W449" s="36"/>
      <c r="X449" s="36"/>
      <c r="Y449" s="36"/>
      <c r="Z449" s="36"/>
      <c r="AA449" s="36"/>
      <c r="AB449" s="36"/>
      <c r="AC449" s="36"/>
      <c r="AD449" s="36"/>
      <c r="AE449" s="36"/>
      <c r="AR449" s="199" t="s">
        <v>156</v>
      </c>
      <c r="AT449" s="199" t="s">
        <v>151</v>
      </c>
      <c r="AU449" s="199" t="s">
        <v>84</v>
      </c>
      <c r="AY449" s="19" t="s">
        <v>147</v>
      </c>
      <c r="BE449" s="200">
        <f>IF(N449="základní",J449,0)</f>
        <v>0</v>
      </c>
      <c r="BF449" s="200">
        <f>IF(N449="snížená",J449,0)</f>
        <v>0</v>
      </c>
      <c r="BG449" s="200">
        <f>IF(N449="zákl. přenesená",J449,0)</f>
        <v>0</v>
      </c>
      <c r="BH449" s="200">
        <f>IF(N449="sníž. přenesená",J449,0)</f>
        <v>0</v>
      </c>
      <c r="BI449" s="200">
        <f>IF(N449="nulová",J449,0)</f>
        <v>0</v>
      </c>
      <c r="BJ449" s="19" t="s">
        <v>81</v>
      </c>
      <c r="BK449" s="200">
        <f>ROUND(I449*H449,1)</f>
        <v>0</v>
      </c>
      <c r="BL449" s="19" t="s">
        <v>156</v>
      </c>
      <c r="BM449" s="199" t="s">
        <v>637</v>
      </c>
    </row>
    <row r="450" spans="1:65" s="2" customFormat="1" ht="38.4">
      <c r="A450" s="36"/>
      <c r="B450" s="37"/>
      <c r="C450" s="38"/>
      <c r="D450" s="201" t="s">
        <v>158</v>
      </c>
      <c r="E450" s="38"/>
      <c r="F450" s="202" t="s">
        <v>638</v>
      </c>
      <c r="G450" s="38"/>
      <c r="H450" s="38"/>
      <c r="I450" s="110"/>
      <c r="J450" s="38"/>
      <c r="K450" s="38"/>
      <c r="L450" s="41"/>
      <c r="M450" s="203"/>
      <c r="N450" s="204"/>
      <c r="O450" s="66"/>
      <c r="P450" s="66"/>
      <c r="Q450" s="66"/>
      <c r="R450" s="66"/>
      <c r="S450" s="66"/>
      <c r="T450" s="66"/>
      <c r="U450" s="67"/>
      <c r="V450" s="36"/>
      <c r="W450" s="36"/>
      <c r="X450" s="36"/>
      <c r="Y450" s="36"/>
      <c r="Z450" s="36"/>
      <c r="AA450" s="36"/>
      <c r="AB450" s="36"/>
      <c r="AC450" s="36"/>
      <c r="AD450" s="36"/>
      <c r="AE450" s="36"/>
      <c r="AT450" s="19" t="s">
        <v>158</v>
      </c>
      <c r="AU450" s="19" t="s">
        <v>84</v>
      </c>
    </row>
    <row r="451" spans="1:65" s="13" customFormat="1" ht="10.199999999999999">
      <c r="B451" s="205"/>
      <c r="C451" s="206"/>
      <c r="D451" s="201" t="s">
        <v>160</v>
      </c>
      <c r="E451" s="207" t="s">
        <v>19</v>
      </c>
      <c r="F451" s="208" t="s">
        <v>639</v>
      </c>
      <c r="G451" s="206"/>
      <c r="H451" s="209">
        <v>2.88</v>
      </c>
      <c r="I451" s="210"/>
      <c r="J451" s="206"/>
      <c r="K451" s="206"/>
      <c r="L451" s="211"/>
      <c r="M451" s="212"/>
      <c r="N451" s="213"/>
      <c r="O451" s="213"/>
      <c r="P451" s="213"/>
      <c r="Q451" s="213"/>
      <c r="R451" s="213"/>
      <c r="S451" s="213"/>
      <c r="T451" s="213"/>
      <c r="U451" s="214"/>
      <c r="AT451" s="215" t="s">
        <v>160</v>
      </c>
      <c r="AU451" s="215" t="s">
        <v>84</v>
      </c>
      <c r="AV451" s="13" t="s">
        <v>81</v>
      </c>
      <c r="AW451" s="13" t="s">
        <v>33</v>
      </c>
      <c r="AX451" s="13" t="s">
        <v>77</v>
      </c>
      <c r="AY451" s="215" t="s">
        <v>147</v>
      </c>
    </row>
    <row r="452" spans="1:65" s="12" customFormat="1" ht="20.85" customHeight="1">
      <c r="B452" s="172"/>
      <c r="C452" s="173"/>
      <c r="D452" s="174" t="s">
        <v>71</v>
      </c>
      <c r="E452" s="186" t="s">
        <v>640</v>
      </c>
      <c r="F452" s="186" t="s">
        <v>641</v>
      </c>
      <c r="G452" s="173"/>
      <c r="H452" s="173"/>
      <c r="I452" s="176"/>
      <c r="J452" s="187">
        <f>BK452</f>
        <v>0</v>
      </c>
      <c r="K452" s="173"/>
      <c r="L452" s="178"/>
      <c r="M452" s="179"/>
      <c r="N452" s="180"/>
      <c r="O452" s="180"/>
      <c r="P452" s="181">
        <f>SUM(P453:P500)</f>
        <v>0</v>
      </c>
      <c r="Q452" s="180"/>
      <c r="R452" s="181">
        <f>SUM(R453:R500)</f>
        <v>0.47306840000000006</v>
      </c>
      <c r="S452" s="180"/>
      <c r="T452" s="181">
        <f>SUM(T453:T500)</f>
        <v>0</v>
      </c>
      <c r="U452" s="182"/>
      <c r="AR452" s="183" t="s">
        <v>77</v>
      </c>
      <c r="AT452" s="184" t="s">
        <v>71</v>
      </c>
      <c r="AU452" s="184" t="s">
        <v>81</v>
      </c>
      <c r="AY452" s="183" t="s">
        <v>147</v>
      </c>
      <c r="BK452" s="185">
        <f>SUM(BK453:BK500)</f>
        <v>0</v>
      </c>
    </row>
    <row r="453" spans="1:65" s="2" customFormat="1" ht="14.4" customHeight="1">
      <c r="A453" s="36"/>
      <c r="B453" s="37"/>
      <c r="C453" s="188" t="s">
        <v>642</v>
      </c>
      <c r="D453" s="188" t="s">
        <v>151</v>
      </c>
      <c r="E453" s="189" t="s">
        <v>643</v>
      </c>
      <c r="F453" s="190" t="s">
        <v>644</v>
      </c>
      <c r="G453" s="191" t="s">
        <v>213</v>
      </c>
      <c r="H453" s="192">
        <v>5.53</v>
      </c>
      <c r="I453" s="193"/>
      <c r="J453" s="194">
        <f>ROUND(I453*H453,1)</f>
        <v>0</v>
      </c>
      <c r="K453" s="190" t="s">
        <v>155</v>
      </c>
      <c r="L453" s="41"/>
      <c r="M453" s="195" t="s">
        <v>19</v>
      </c>
      <c r="N453" s="196" t="s">
        <v>44</v>
      </c>
      <c r="O453" s="66"/>
      <c r="P453" s="197">
        <f>O453*H453</f>
        <v>0</v>
      </c>
      <c r="Q453" s="197">
        <v>0</v>
      </c>
      <c r="R453" s="197">
        <f>Q453*H453</f>
        <v>0</v>
      </c>
      <c r="S453" s="197">
        <v>0</v>
      </c>
      <c r="T453" s="197">
        <f>S453*H453</f>
        <v>0</v>
      </c>
      <c r="U453" s="198" t="s">
        <v>19</v>
      </c>
      <c r="V453" s="36"/>
      <c r="W453" s="36"/>
      <c r="X453" s="36"/>
      <c r="Y453" s="36"/>
      <c r="Z453" s="36"/>
      <c r="AA453" s="36"/>
      <c r="AB453" s="36"/>
      <c r="AC453" s="36"/>
      <c r="AD453" s="36"/>
      <c r="AE453" s="36"/>
      <c r="AR453" s="199" t="s">
        <v>156</v>
      </c>
      <c r="AT453" s="199" t="s">
        <v>151</v>
      </c>
      <c r="AU453" s="199" t="s">
        <v>84</v>
      </c>
      <c r="AY453" s="19" t="s">
        <v>147</v>
      </c>
      <c r="BE453" s="200">
        <f>IF(N453="základní",J453,0)</f>
        <v>0</v>
      </c>
      <c r="BF453" s="200">
        <f>IF(N453="snížená",J453,0)</f>
        <v>0</v>
      </c>
      <c r="BG453" s="200">
        <f>IF(N453="zákl. přenesená",J453,0)</f>
        <v>0</v>
      </c>
      <c r="BH453" s="200">
        <f>IF(N453="sníž. přenesená",J453,0)</f>
        <v>0</v>
      </c>
      <c r="BI453" s="200">
        <f>IF(N453="nulová",J453,0)</f>
        <v>0</v>
      </c>
      <c r="BJ453" s="19" t="s">
        <v>81</v>
      </c>
      <c r="BK453" s="200">
        <f>ROUND(I453*H453,1)</f>
        <v>0</v>
      </c>
      <c r="BL453" s="19" t="s">
        <v>156</v>
      </c>
      <c r="BM453" s="199" t="s">
        <v>645</v>
      </c>
    </row>
    <row r="454" spans="1:65" s="2" customFormat="1" ht="67.2">
      <c r="A454" s="36"/>
      <c r="B454" s="37"/>
      <c r="C454" s="38"/>
      <c r="D454" s="201" t="s">
        <v>158</v>
      </c>
      <c r="E454" s="38"/>
      <c r="F454" s="202" t="s">
        <v>646</v>
      </c>
      <c r="G454" s="38"/>
      <c r="H454" s="38"/>
      <c r="I454" s="110"/>
      <c r="J454" s="38"/>
      <c r="K454" s="38"/>
      <c r="L454" s="41"/>
      <c r="M454" s="203"/>
      <c r="N454" s="204"/>
      <c r="O454" s="66"/>
      <c r="P454" s="66"/>
      <c r="Q454" s="66"/>
      <c r="R454" s="66"/>
      <c r="S454" s="66"/>
      <c r="T454" s="66"/>
      <c r="U454" s="67"/>
      <c r="V454" s="36"/>
      <c r="W454" s="36"/>
      <c r="X454" s="36"/>
      <c r="Y454" s="36"/>
      <c r="Z454" s="36"/>
      <c r="AA454" s="36"/>
      <c r="AB454" s="36"/>
      <c r="AC454" s="36"/>
      <c r="AD454" s="36"/>
      <c r="AE454" s="36"/>
      <c r="AT454" s="19" t="s">
        <v>158</v>
      </c>
      <c r="AU454" s="19" t="s">
        <v>84</v>
      </c>
    </row>
    <row r="455" spans="1:65" s="13" customFormat="1" ht="10.199999999999999">
      <c r="B455" s="205"/>
      <c r="C455" s="206"/>
      <c r="D455" s="201" t="s">
        <v>160</v>
      </c>
      <c r="E455" s="207" t="s">
        <v>19</v>
      </c>
      <c r="F455" s="208" t="s">
        <v>647</v>
      </c>
      <c r="G455" s="206"/>
      <c r="H455" s="209">
        <v>3.4489999999999998</v>
      </c>
      <c r="I455" s="210"/>
      <c r="J455" s="206"/>
      <c r="K455" s="206"/>
      <c r="L455" s="211"/>
      <c r="M455" s="212"/>
      <c r="N455" s="213"/>
      <c r="O455" s="213"/>
      <c r="P455" s="213"/>
      <c r="Q455" s="213"/>
      <c r="R455" s="213"/>
      <c r="S455" s="213"/>
      <c r="T455" s="213"/>
      <c r="U455" s="214"/>
      <c r="AT455" s="215" t="s">
        <v>160</v>
      </c>
      <c r="AU455" s="215" t="s">
        <v>84</v>
      </c>
      <c r="AV455" s="13" t="s">
        <v>81</v>
      </c>
      <c r="AW455" s="13" t="s">
        <v>33</v>
      </c>
      <c r="AX455" s="13" t="s">
        <v>72</v>
      </c>
      <c r="AY455" s="215" t="s">
        <v>147</v>
      </c>
    </row>
    <row r="456" spans="1:65" s="13" customFormat="1" ht="10.199999999999999">
      <c r="B456" s="205"/>
      <c r="C456" s="206"/>
      <c r="D456" s="201" t="s">
        <v>160</v>
      </c>
      <c r="E456" s="207" t="s">
        <v>19</v>
      </c>
      <c r="F456" s="208" t="s">
        <v>648</v>
      </c>
      <c r="G456" s="206"/>
      <c r="H456" s="209">
        <v>2.081</v>
      </c>
      <c r="I456" s="210"/>
      <c r="J456" s="206"/>
      <c r="K456" s="206"/>
      <c r="L456" s="211"/>
      <c r="M456" s="212"/>
      <c r="N456" s="213"/>
      <c r="O456" s="213"/>
      <c r="P456" s="213"/>
      <c r="Q456" s="213"/>
      <c r="R456" s="213"/>
      <c r="S456" s="213"/>
      <c r="T456" s="213"/>
      <c r="U456" s="214"/>
      <c r="AT456" s="215" t="s">
        <v>160</v>
      </c>
      <c r="AU456" s="215" t="s">
        <v>84</v>
      </c>
      <c r="AV456" s="13" t="s">
        <v>81</v>
      </c>
      <c r="AW456" s="13" t="s">
        <v>33</v>
      </c>
      <c r="AX456" s="13" t="s">
        <v>72</v>
      </c>
      <c r="AY456" s="215" t="s">
        <v>147</v>
      </c>
    </row>
    <row r="457" spans="1:65" s="15" customFormat="1" ht="10.199999999999999">
      <c r="B457" s="227"/>
      <c r="C457" s="228"/>
      <c r="D457" s="201" t="s">
        <v>160</v>
      </c>
      <c r="E457" s="229" t="s">
        <v>19</v>
      </c>
      <c r="F457" s="230" t="s">
        <v>163</v>
      </c>
      <c r="G457" s="228"/>
      <c r="H457" s="231">
        <v>5.5299999999999994</v>
      </c>
      <c r="I457" s="232"/>
      <c r="J457" s="228"/>
      <c r="K457" s="228"/>
      <c r="L457" s="233"/>
      <c r="M457" s="234"/>
      <c r="N457" s="235"/>
      <c r="O457" s="235"/>
      <c r="P457" s="235"/>
      <c r="Q457" s="235"/>
      <c r="R457" s="235"/>
      <c r="S457" s="235"/>
      <c r="T457" s="235"/>
      <c r="U457" s="236"/>
      <c r="AT457" s="237" t="s">
        <v>160</v>
      </c>
      <c r="AU457" s="237" t="s">
        <v>84</v>
      </c>
      <c r="AV457" s="15" t="s">
        <v>156</v>
      </c>
      <c r="AW457" s="15" t="s">
        <v>33</v>
      </c>
      <c r="AX457" s="15" t="s">
        <v>77</v>
      </c>
      <c r="AY457" s="237" t="s">
        <v>147</v>
      </c>
    </row>
    <row r="458" spans="1:65" s="2" customFormat="1" ht="14.4" customHeight="1">
      <c r="A458" s="36"/>
      <c r="B458" s="37"/>
      <c r="C458" s="188" t="s">
        <v>649</v>
      </c>
      <c r="D458" s="188" t="s">
        <v>151</v>
      </c>
      <c r="E458" s="189" t="s">
        <v>650</v>
      </c>
      <c r="F458" s="190" t="s">
        <v>651</v>
      </c>
      <c r="G458" s="191" t="s">
        <v>213</v>
      </c>
      <c r="H458" s="192">
        <v>5.53</v>
      </c>
      <c r="I458" s="193"/>
      <c r="J458" s="194">
        <f>ROUND(I458*H458,1)</f>
        <v>0</v>
      </c>
      <c r="K458" s="190" t="s">
        <v>155</v>
      </c>
      <c r="L458" s="41"/>
      <c r="M458" s="195" t="s">
        <v>19</v>
      </c>
      <c r="N458" s="196" t="s">
        <v>44</v>
      </c>
      <c r="O458" s="66"/>
      <c r="P458" s="197">
        <f>O458*H458</f>
        <v>0</v>
      </c>
      <c r="Q458" s="197">
        <v>0</v>
      </c>
      <c r="R458" s="197">
        <f>Q458*H458</f>
        <v>0</v>
      </c>
      <c r="S458" s="197">
        <v>0</v>
      </c>
      <c r="T458" s="197">
        <f>S458*H458</f>
        <v>0</v>
      </c>
      <c r="U458" s="198" t="s">
        <v>19</v>
      </c>
      <c r="V458" s="36"/>
      <c r="W458" s="36"/>
      <c r="X458" s="36"/>
      <c r="Y458" s="36"/>
      <c r="Z458" s="36"/>
      <c r="AA458" s="36"/>
      <c r="AB458" s="36"/>
      <c r="AC458" s="36"/>
      <c r="AD458" s="36"/>
      <c r="AE458" s="36"/>
      <c r="AR458" s="199" t="s">
        <v>156</v>
      </c>
      <c r="AT458" s="199" t="s">
        <v>151</v>
      </c>
      <c r="AU458" s="199" t="s">
        <v>84</v>
      </c>
      <c r="AY458" s="19" t="s">
        <v>147</v>
      </c>
      <c r="BE458" s="200">
        <f>IF(N458="základní",J458,0)</f>
        <v>0</v>
      </c>
      <c r="BF458" s="200">
        <f>IF(N458="snížená",J458,0)</f>
        <v>0</v>
      </c>
      <c r="BG458" s="200">
        <f>IF(N458="zákl. přenesená",J458,0)</f>
        <v>0</v>
      </c>
      <c r="BH458" s="200">
        <f>IF(N458="sníž. přenesená",J458,0)</f>
        <v>0</v>
      </c>
      <c r="BI458" s="200">
        <f>IF(N458="nulová",J458,0)</f>
        <v>0</v>
      </c>
      <c r="BJ458" s="19" t="s">
        <v>81</v>
      </c>
      <c r="BK458" s="200">
        <f>ROUND(I458*H458,1)</f>
        <v>0</v>
      </c>
      <c r="BL458" s="19" t="s">
        <v>156</v>
      </c>
      <c r="BM458" s="199" t="s">
        <v>652</v>
      </c>
    </row>
    <row r="459" spans="1:65" s="2" customFormat="1" ht="67.2">
      <c r="A459" s="36"/>
      <c r="B459" s="37"/>
      <c r="C459" s="38"/>
      <c r="D459" s="201" t="s">
        <v>158</v>
      </c>
      <c r="E459" s="38"/>
      <c r="F459" s="202" t="s">
        <v>646</v>
      </c>
      <c r="G459" s="38"/>
      <c r="H459" s="38"/>
      <c r="I459" s="110"/>
      <c r="J459" s="38"/>
      <c r="K459" s="38"/>
      <c r="L459" s="41"/>
      <c r="M459" s="203"/>
      <c r="N459" s="204"/>
      <c r="O459" s="66"/>
      <c r="P459" s="66"/>
      <c r="Q459" s="66"/>
      <c r="R459" s="66"/>
      <c r="S459" s="66"/>
      <c r="T459" s="66"/>
      <c r="U459" s="67"/>
      <c r="V459" s="36"/>
      <c r="W459" s="36"/>
      <c r="X459" s="36"/>
      <c r="Y459" s="36"/>
      <c r="Z459" s="36"/>
      <c r="AA459" s="36"/>
      <c r="AB459" s="36"/>
      <c r="AC459" s="36"/>
      <c r="AD459" s="36"/>
      <c r="AE459" s="36"/>
      <c r="AT459" s="19" t="s">
        <v>158</v>
      </c>
      <c r="AU459" s="19" t="s">
        <v>84</v>
      </c>
    </row>
    <row r="460" spans="1:65" s="13" customFormat="1" ht="10.199999999999999">
      <c r="B460" s="205"/>
      <c r="C460" s="206"/>
      <c r="D460" s="201" t="s">
        <v>160</v>
      </c>
      <c r="E460" s="207" t="s">
        <v>19</v>
      </c>
      <c r="F460" s="208" t="s">
        <v>647</v>
      </c>
      <c r="G460" s="206"/>
      <c r="H460" s="209">
        <v>3.4489999999999998</v>
      </c>
      <c r="I460" s="210"/>
      <c r="J460" s="206"/>
      <c r="K460" s="206"/>
      <c r="L460" s="211"/>
      <c r="M460" s="212"/>
      <c r="N460" s="213"/>
      <c r="O460" s="213"/>
      <c r="P460" s="213"/>
      <c r="Q460" s="213"/>
      <c r="R460" s="213"/>
      <c r="S460" s="213"/>
      <c r="T460" s="213"/>
      <c r="U460" s="214"/>
      <c r="AT460" s="215" t="s">
        <v>160</v>
      </c>
      <c r="AU460" s="215" t="s">
        <v>84</v>
      </c>
      <c r="AV460" s="13" t="s">
        <v>81</v>
      </c>
      <c r="AW460" s="13" t="s">
        <v>33</v>
      </c>
      <c r="AX460" s="13" t="s">
        <v>72</v>
      </c>
      <c r="AY460" s="215" t="s">
        <v>147</v>
      </c>
    </row>
    <row r="461" spans="1:65" s="13" customFormat="1" ht="10.199999999999999">
      <c r="B461" s="205"/>
      <c r="C461" s="206"/>
      <c r="D461" s="201" t="s">
        <v>160</v>
      </c>
      <c r="E461" s="207" t="s">
        <v>19</v>
      </c>
      <c r="F461" s="208" t="s">
        <v>648</v>
      </c>
      <c r="G461" s="206"/>
      <c r="H461" s="209">
        <v>2.081</v>
      </c>
      <c r="I461" s="210"/>
      <c r="J461" s="206"/>
      <c r="K461" s="206"/>
      <c r="L461" s="211"/>
      <c r="M461" s="212"/>
      <c r="N461" s="213"/>
      <c r="O461" s="213"/>
      <c r="P461" s="213"/>
      <c r="Q461" s="213"/>
      <c r="R461" s="213"/>
      <c r="S461" s="213"/>
      <c r="T461" s="213"/>
      <c r="U461" s="214"/>
      <c r="AT461" s="215" t="s">
        <v>160</v>
      </c>
      <c r="AU461" s="215" t="s">
        <v>84</v>
      </c>
      <c r="AV461" s="13" t="s">
        <v>81</v>
      </c>
      <c r="AW461" s="13" t="s">
        <v>33</v>
      </c>
      <c r="AX461" s="13" t="s">
        <v>72</v>
      </c>
      <c r="AY461" s="215" t="s">
        <v>147</v>
      </c>
    </row>
    <row r="462" spans="1:65" s="15" customFormat="1" ht="10.199999999999999">
      <c r="B462" s="227"/>
      <c r="C462" s="228"/>
      <c r="D462" s="201" t="s">
        <v>160</v>
      </c>
      <c r="E462" s="229" t="s">
        <v>19</v>
      </c>
      <c r="F462" s="230" t="s">
        <v>163</v>
      </c>
      <c r="G462" s="228"/>
      <c r="H462" s="231">
        <v>5.5299999999999994</v>
      </c>
      <c r="I462" s="232"/>
      <c r="J462" s="228"/>
      <c r="K462" s="228"/>
      <c r="L462" s="233"/>
      <c r="M462" s="234"/>
      <c r="N462" s="235"/>
      <c r="O462" s="235"/>
      <c r="P462" s="235"/>
      <c r="Q462" s="235"/>
      <c r="R462" s="235"/>
      <c r="S462" s="235"/>
      <c r="T462" s="235"/>
      <c r="U462" s="236"/>
      <c r="AT462" s="237" t="s">
        <v>160</v>
      </c>
      <c r="AU462" s="237" t="s">
        <v>84</v>
      </c>
      <c r="AV462" s="15" t="s">
        <v>156</v>
      </c>
      <c r="AW462" s="15" t="s">
        <v>33</v>
      </c>
      <c r="AX462" s="15" t="s">
        <v>77</v>
      </c>
      <c r="AY462" s="237" t="s">
        <v>147</v>
      </c>
    </row>
    <row r="463" spans="1:65" s="2" customFormat="1" ht="19.8" customHeight="1">
      <c r="A463" s="36"/>
      <c r="B463" s="37"/>
      <c r="C463" s="188" t="s">
        <v>653</v>
      </c>
      <c r="D463" s="188" t="s">
        <v>151</v>
      </c>
      <c r="E463" s="189" t="s">
        <v>654</v>
      </c>
      <c r="F463" s="190" t="s">
        <v>655</v>
      </c>
      <c r="G463" s="191" t="s">
        <v>213</v>
      </c>
      <c r="H463" s="192">
        <v>32.67</v>
      </c>
      <c r="I463" s="193"/>
      <c r="J463" s="194">
        <f>ROUND(I463*H463,1)</f>
        <v>0</v>
      </c>
      <c r="K463" s="190" t="s">
        <v>155</v>
      </c>
      <c r="L463" s="41"/>
      <c r="M463" s="195" t="s">
        <v>19</v>
      </c>
      <c r="N463" s="196" t="s">
        <v>44</v>
      </c>
      <c r="O463" s="66"/>
      <c r="P463" s="197">
        <f>O463*H463</f>
        <v>0</v>
      </c>
      <c r="Q463" s="197">
        <v>2.5999999999999998E-4</v>
      </c>
      <c r="R463" s="197">
        <f>Q463*H463</f>
        <v>8.4942000000000004E-3</v>
      </c>
      <c r="S463" s="197">
        <v>0</v>
      </c>
      <c r="T463" s="197">
        <f>S463*H463</f>
        <v>0</v>
      </c>
      <c r="U463" s="198" t="s">
        <v>19</v>
      </c>
      <c r="V463" s="36"/>
      <c r="W463" s="36"/>
      <c r="X463" s="36"/>
      <c r="Y463" s="36"/>
      <c r="Z463" s="36"/>
      <c r="AA463" s="36"/>
      <c r="AB463" s="36"/>
      <c r="AC463" s="36"/>
      <c r="AD463" s="36"/>
      <c r="AE463" s="36"/>
      <c r="AR463" s="199" t="s">
        <v>156</v>
      </c>
      <c r="AT463" s="199" t="s">
        <v>151</v>
      </c>
      <c r="AU463" s="199" t="s">
        <v>84</v>
      </c>
      <c r="AY463" s="19" t="s">
        <v>147</v>
      </c>
      <c r="BE463" s="200">
        <f>IF(N463="základní",J463,0)</f>
        <v>0</v>
      </c>
      <c r="BF463" s="200">
        <f>IF(N463="snížená",J463,0)</f>
        <v>0</v>
      </c>
      <c r="BG463" s="200">
        <f>IF(N463="zákl. přenesená",J463,0)</f>
        <v>0</v>
      </c>
      <c r="BH463" s="200">
        <f>IF(N463="sníž. přenesená",J463,0)</f>
        <v>0</v>
      </c>
      <c r="BI463" s="200">
        <f>IF(N463="nulová",J463,0)</f>
        <v>0</v>
      </c>
      <c r="BJ463" s="19" t="s">
        <v>81</v>
      </c>
      <c r="BK463" s="200">
        <f>ROUND(I463*H463,1)</f>
        <v>0</v>
      </c>
      <c r="BL463" s="19" t="s">
        <v>156</v>
      </c>
      <c r="BM463" s="199" t="s">
        <v>656</v>
      </c>
    </row>
    <row r="464" spans="1:65" s="13" customFormat="1" ht="10.199999999999999">
      <c r="B464" s="205"/>
      <c r="C464" s="206"/>
      <c r="D464" s="201" t="s">
        <v>160</v>
      </c>
      <c r="E464" s="207" t="s">
        <v>19</v>
      </c>
      <c r="F464" s="208" t="s">
        <v>657</v>
      </c>
      <c r="G464" s="206"/>
      <c r="H464" s="209">
        <v>13.244</v>
      </c>
      <c r="I464" s="210"/>
      <c r="J464" s="206"/>
      <c r="K464" s="206"/>
      <c r="L464" s="211"/>
      <c r="M464" s="212"/>
      <c r="N464" s="213"/>
      <c r="O464" s="213"/>
      <c r="P464" s="213"/>
      <c r="Q464" s="213"/>
      <c r="R464" s="213"/>
      <c r="S464" s="213"/>
      <c r="T464" s="213"/>
      <c r="U464" s="214"/>
      <c r="AT464" s="215" t="s">
        <v>160</v>
      </c>
      <c r="AU464" s="215" t="s">
        <v>84</v>
      </c>
      <c r="AV464" s="13" t="s">
        <v>81</v>
      </c>
      <c r="AW464" s="13" t="s">
        <v>33</v>
      </c>
      <c r="AX464" s="13" t="s">
        <v>72</v>
      </c>
      <c r="AY464" s="215" t="s">
        <v>147</v>
      </c>
    </row>
    <row r="465" spans="1:65" s="13" customFormat="1" ht="10.199999999999999">
      <c r="B465" s="205"/>
      <c r="C465" s="206"/>
      <c r="D465" s="201" t="s">
        <v>160</v>
      </c>
      <c r="E465" s="207" t="s">
        <v>19</v>
      </c>
      <c r="F465" s="208" t="s">
        <v>658</v>
      </c>
      <c r="G465" s="206"/>
      <c r="H465" s="209">
        <v>7.7</v>
      </c>
      <c r="I465" s="210"/>
      <c r="J465" s="206"/>
      <c r="K465" s="206"/>
      <c r="L465" s="211"/>
      <c r="M465" s="212"/>
      <c r="N465" s="213"/>
      <c r="O465" s="213"/>
      <c r="P465" s="213"/>
      <c r="Q465" s="213"/>
      <c r="R465" s="213"/>
      <c r="S465" s="213"/>
      <c r="T465" s="213"/>
      <c r="U465" s="214"/>
      <c r="AT465" s="215" t="s">
        <v>160</v>
      </c>
      <c r="AU465" s="215" t="s">
        <v>84</v>
      </c>
      <c r="AV465" s="13" t="s">
        <v>81</v>
      </c>
      <c r="AW465" s="13" t="s">
        <v>33</v>
      </c>
      <c r="AX465" s="13" t="s">
        <v>72</v>
      </c>
      <c r="AY465" s="215" t="s">
        <v>147</v>
      </c>
    </row>
    <row r="466" spans="1:65" s="13" customFormat="1" ht="10.199999999999999">
      <c r="B466" s="205"/>
      <c r="C466" s="206"/>
      <c r="D466" s="201" t="s">
        <v>160</v>
      </c>
      <c r="E466" s="207" t="s">
        <v>19</v>
      </c>
      <c r="F466" s="208" t="s">
        <v>659</v>
      </c>
      <c r="G466" s="206"/>
      <c r="H466" s="209">
        <v>1.008</v>
      </c>
      <c r="I466" s="210"/>
      <c r="J466" s="206"/>
      <c r="K466" s="206"/>
      <c r="L466" s="211"/>
      <c r="M466" s="212"/>
      <c r="N466" s="213"/>
      <c r="O466" s="213"/>
      <c r="P466" s="213"/>
      <c r="Q466" s="213"/>
      <c r="R466" s="213"/>
      <c r="S466" s="213"/>
      <c r="T466" s="213"/>
      <c r="U466" s="214"/>
      <c r="AT466" s="215" t="s">
        <v>160</v>
      </c>
      <c r="AU466" s="215" t="s">
        <v>84</v>
      </c>
      <c r="AV466" s="13" t="s">
        <v>81</v>
      </c>
      <c r="AW466" s="13" t="s">
        <v>33</v>
      </c>
      <c r="AX466" s="13" t="s">
        <v>72</v>
      </c>
      <c r="AY466" s="215" t="s">
        <v>147</v>
      </c>
    </row>
    <row r="467" spans="1:65" s="13" customFormat="1" ht="10.199999999999999">
      <c r="B467" s="205"/>
      <c r="C467" s="206"/>
      <c r="D467" s="201" t="s">
        <v>160</v>
      </c>
      <c r="E467" s="207" t="s">
        <v>19</v>
      </c>
      <c r="F467" s="208" t="s">
        <v>660</v>
      </c>
      <c r="G467" s="206"/>
      <c r="H467" s="209">
        <v>0.54900000000000004</v>
      </c>
      <c r="I467" s="210"/>
      <c r="J467" s="206"/>
      <c r="K467" s="206"/>
      <c r="L467" s="211"/>
      <c r="M467" s="212"/>
      <c r="N467" s="213"/>
      <c r="O467" s="213"/>
      <c r="P467" s="213"/>
      <c r="Q467" s="213"/>
      <c r="R467" s="213"/>
      <c r="S467" s="213"/>
      <c r="T467" s="213"/>
      <c r="U467" s="214"/>
      <c r="AT467" s="215" t="s">
        <v>160</v>
      </c>
      <c r="AU467" s="215" t="s">
        <v>84</v>
      </c>
      <c r="AV467" s="13" t="s">
        <v>81</v>
      </c>
      <c r="AW467" s="13" t="s">
        <v>33</v>
      </c>
      <c r="AX467" s="13" t="s">
        <v>72</v>
      </c>
      <c r="AY467" s="215" t="s">
        <v>147</v>
      </c>
    </row>
    <row r="468" spans="1:65" s="13" customFormat="1" ht="10.199999999999999">
      <c r="B468" s="205"/>
      <c r="C468" s="206"/>
      <c r="D468" s="201" t="s">
        <v>160</v>
      </c>
      <c r="E468" s="207" t="s">
        <v>19</v>
      </c>
      <c r="F468" s="208" t="s">
        <v>661</v>
      </c>
      <c r="G468" s="206"/>
      <c r="H468" s="209">
        <v>3.08</v>
      </c>
      <c r="I468" s="210"/>
      <c r="J468" s="206"/>
      <c r="K468" s="206"/>
      <c r="L468" s="211"/>
      <c r="M468" s="212"/>
      <c r="N468" s="213"/>
      <c r="O468" s="213"/>
      <c r="P468" s="213"/>
      <c r="Q468" s="213"/>
      <c r="R468" s="213"/>
      <c r="S468" s="213"/>
      <c r="T468" s="213"/>
      <c r="U468" s="214"/>
      <c r="AT468" s="215" t="s">
        <v>160</v>
      </c>
      <c r="AU468" s="215" t="s">
        <v>84</v>
      </c>
      <c r="AV468" s="13" t="s">
        <v>81</v>
      </c>
      <c r="AW468" s="13" t="s">
        <v>33</v>
      </c>
      <c r="AX468" s="13" t="s">
        <v>72</v>
      </c>
      <c r="AY468" s="215" t="s">
        <v>147</v>
      </c>
    </row>
    <row r="469" spans="1:65" s="13" customFormat="1" ht="10.199999999999999">
      <c r="B469" s="205"/>
      <c r="C469" s="206"/>
      <c r="D469" s="201" t="s">
        <v>160</v>
      </c>
      <c r="E469" s="207" t="s">
        <v>19</v>
      </c>
      <c r="F469" s="208" t="s">
        <v>662</v>
      </c>
      <c r="G469" s="206"/>
      <c r="H469" s="209">
        <v>3.64</v>
      </c>
      <c r="I469" s="210"/>
      <c r="J469" s="206"/>
      <c r="K469" s="206"/>
      <c r="L469" s="211"/>
      <c r="M469" s="212"/>
      <c r="N469" s="213"/>
      <c r="O469" s="213"/>
      <c r="P469" s="213"/>
      <c r="Q469" s="213"/>
      <c r="R469" s="213"/>
      <c r="S469" s="213"/>
      <c r="T469" s="213"/>
      <c r="U469" s="214"/>
      <c r="AT469" s="215" t="s">
        <v>160</v>
      </c>
      <c r="AU469" s="215" t="s">
        <v>84</v>
      </c>
      <c r="AV469" s="13" t="s">
        <v>81</v>
      </c>
      <c r="AW469" s="13" t="s">
        <v>33</v>
      </c>
      <c r="AX469" s="13" t="s">
        <v>72</v>
      </c>
      <c r="AY469" s="215" t="s">
        <v>147</v>
      </c>
    </row>
    <row r="470" spans="1:65" s="14" customFormat="1" ht="10.199999999999999">
      <c r="B470" s="216"/>
      <c r="C470" s="217"/>
      <c r="D470" s="201" t="s">
        <v>160</v>
      </c>
      <c r="E470" s="218" t="s">
        <v>19</v>
      </c>
      <c r="F470" s="219" t="s">
        <v>663</v>
      </c>
      <c r="G470" s="217"/>
      <c r="H470" s="220">
        <v>29.220999999999997</v>
      </c>
      <c r="I470" s="221"/>
      <c r="J470" s="217"/>
      <c r="K470" s="217"/>
      <c r="L470" s="222"/>
      <c r="M470" s="223"/>
      <c r="N470" s="224"/>
      <c r="O470" s="224"/>
      <c r="P470" s="224"/>
      <c r="Q470" s="224"/>
      <c r="R470" s="224"/>
      <c r="S470" s="224"/>
      <c r="T470" s="224"/>
      <c r="U470" s="225"/>
      <c r="AT470" s="226" t="s">
        <v>160</v>
      </c>
      <c r="AU470" s="226" t="s">
        <v>84</v>
      </c>
      <c r="AV470" s="14" t="s">
        <v>84</v>
      </c>
      <c r="AW470" s="14" t="s">
        <v>33</v>
      </c>
      <c r="AX470" s="14" t="s">
        <v>72</v>
      </c>
      <c r="AY470" s="226" t="s">
        <v>147</v>
      </c>
    </row>
    <row r="471" spans="1:65" s="13" customFormat="1" ht="10.199999999999999">
      <c r="B471" s="205"/>
      <c r="C471" s="206"/>
      <c r="D471" s="201" t="s">
        <v>160</v>
      </c>
      <c r="E471" s="207" t="s">
        <v>19</v>
      </c>
      <c r="F471" s="208" t="s">
        <v>664</v>
      </c>
      <c r="G471" s="206"/>
      <c r="H471" s="209">
        <v>3.4489999999999998</v>
      </c>
      <c r="I471" s="210"/>
      <c r="J471" s="206"/>
      <c r="K471" s="206"/>
      <c r="L471" s="211"/>
      <c r="M471" s="212"/>
      <c r="N471" s="213"/>
      <c r="O471" s="213"/>
      <c r="P471" s="213"/>
      <c r="Q471" s="213"/>
      <c r="R471" s="213"/>
      <c r="S471" s="213"/>
      <c r="T471" s="213"/>
      <c r="U471" s="214"/>
      <c r="AT471" s="215" t="s">
        <v>160</v>
      </c>
      <c r="AU471" s="215" t="s">
        <v>84</v>
      </c>
      <c r="AV471" s="13" t="s">
        <v>81</v>
      </c>
      <c r="AW471" s="13" t="s">
        <v>33</v>
      </c>
      <c r="AX471" s="13" t="s">
        <v>72</v>
      </c>
      <c r="AY471" s="215" t="s">
        <v>147</v>
      </c>
    </row>
    <row r="472" spans="1:65" s="14" customFormat="1" ht="10.199999999999999">
      <c r="B472" s="216"/>
      <c r="C472" s="217"/>
      <c r="D472" s="201" t="s">
        <v>160</v>
      </c>
      <c r="E472" s="218" t="s">
        <v>19</v>
      </c>
      <c r="F472" s="219" t="s">
        <v>665</v>
      </c>
      <c r="G472" s="217"/>
      <c r="H472" s="220">
        <v>3.4489999999999998</v>
      </c>
      <c r="I472" s="221"/>
      <c r="J472" s="217"/>
      <c r="K472" s="217"/>
      <c r="L472" s="222"/>
      <c r="M472" s="223"/>
      <c r="N472" s="224"/>
      <c r="O472" s="224"/>
      <c r="P472" s="224"/>
      <c r="Q472" s="224"/>
      <c r="R472" s="224"/>
      <c r="S472" s="224"/>
      <c r="T472" s="224"/>
      <c r="U472" s="225"/>
      <c r="AT472" s="226" t="s">
        <v>160</v>
      </c>
      <c r="AU472" s="226" t="s">
        <v>84</v>
      </c>
      <c r="AV472" s="14" t="s">
        <v>84</v>
      </c>
      <c r="AW472" s="14" t="s">
        <v>33</v>
      </c>
      <c r="AX472" s="14" t="s">
        <v>72</v>
      </c>
      <c r="AY472" s="226" t="s">
        <v>147</v>
      </c>
    </row>
    <row r="473" spans="1:65" s="15" customFormat="1" ht="10.199999999999999">
      <c r="B473" s="227"/>
      <c r="C473" s="228"/>
      <c r="D473" s="201" t="s">
        <v>160</v>
      </c>
      <c r="E473" s="229" t="s">
        <v>19</v>
      </c>
      <c r="F473" s="230" t="s">
        <v>163</v>
      </c>
      <c r="G473" s="228"/>
      <c r="H473" s="231">
        <v>32.669999999999995</v>
      </c>
      <c r="I473" s="232"/>
      <c r="J473" s="228"/>
      <c r="K473" s="228"/>
      <c r="L473" s="233"/>
      <c r="M473" s="234"/>
      <c r="N473" s="235"/>
      <c r="O473" s="235"/>
      <c r="P473" s="235"/>
      <c r="Q473" s="235"/>
      <c r="R473" s="235"/>
      <c r="S473" s="235"/>
      <c r="T473" s="235"/>
      <c r="U473" s="236"/>
      <c r="AT473" s="237" t="s">
        <v>160</v>
      </c>
      <c r="AU473" s="237" t="s">
        <v>84</v>
      </c>
      <c r="AV473" s="15" t="s">
        <v>156</v>
      </c>
      <c r="AW473" s="15" t="s">
        <v>33</v>
      </c>
      <c r="AX473" s="15" t="s">
        <v>77</v>
      </c>
      <c r="AY473" s="237" t="s">
        <v>147</v>
      </c>
    </row>
    <row r="474" spans="1:65" s="2" customFormat="1" ht="19.8" customHeight="1">
      <c r="A474" s="36"/>
      <c r="B474" s="37"/>
      <c r="C474" s="188" t="s">
        <v>666</v>
      </c>
      <c r="D474" s="188" t="s">
        <v>151</v>
      </c>
      <c r="E474" s="189" t="s">
        <v>667</v>
      </c>
      <c r="F474" s="190" t="s">
        <v>668</v>
      </c>
      <c r="G474" s="191" t="s">
        <v>213</v>
      </c>
      <c r="H474" s="192">
        <v>32.67</v>
      </c>
      <c r="I474" s="193"/>
      <c r="J474" s="194">
        <f>ROUND(I474*H474,1)</f>
        <v>0</v>
      </c>
      <c r="K474" s="190" t="s">
        <v>155</v>
      </c>
      <c r="L474" s="41"/>
      <c r="M474" s="195" t="s">
        <v>19</v>
      </c>
      <c r="N474" s="196" t="s">
        <v>44</v>
      </c>
      <c r="O474" s="66"/>
      <c r="P474" s="197">
        <f>O474*H474</f>
        <v>0</v>
      </c>
      <c r="Q474" s="197">
        <v>4.3800000000000002E-3</v>
      </c>
      <c r="R474" s="197">
        <f>Q474*H474</f>
        <v>0.14309460000000002</v>
      </c>
      <c r="S474" s="197">
        <v>0</v>
      </c>
      <c r="T474" s="197">
        <f>S474*H474</f>
        <v>0</v>
      </c>
      <c r="U474" s="198" t="s">
        <v>19</v>
      </c>
      <c r="V474" s="36"/>
      <c r="W474" s="36"/>
      <c r="X474" s="36"/>
      <c r="Y474" s="36"/>
      <c r="Z474" s="36"/>
      <c r="AA474" s="36"/>
      <c r="AB474" s="36"/>
      <c r="AC474" s="36"/>
      <c r="AD474" s="36"/>
      <c r="AE474" s="36"/>
      <c r="AR474" s="199" t="s">
        <v>156</v>
      </c>
      <c r="AT474" s="199" t="s">
        <v>151</v>
      </c>
      <c r="AU474" s="199" t="s">
        <v>84</v>
      </c>
      <c r="AY474" s="19" t="s">
        <v>147</v>
      </c>
      <c r="BE474" s="200">
        <f>IF(N474="základní",J474,0)</f>
        <v>0</v>
      </c>
      <c r="BF474" s="200">
        <f>IF(N474="snížená",J474,0)</f>
        <v>0</v>
      </c>
      <c r="BG474" s="200">
        <f>IF(N474="zákl. přenesená",J474,0)</f>
        <v>0</v>
      </c>
      <c r="BH474" s="200">
        <f>IF(N474="sníž. přenesená",J474,0)</f>
        <v>0</v>
      </c>
      <c r="BI474" s="200">
        <f>IF(N474="nulová",J474,0)</f>
        <v>0</v>
      </c>
      <c r="BJ474" s="19" t="s">
        <v>81</v>
      </c>
      <c r="BK474" s="200">
        <f>ROUND(I474*H474,1)</f>
        <v>0</v>
      </c>
      <c r="BL474" s="19" t="s">
        <v>156</v>
      </c>
      <c r="BM474" s="199" t="s">
        <v>669</v>
      </c>
    </row>
    <row r="475" spans="1:65" s="2" customFormat="1" ht="28.8">
      <c r="A475" s="36"/>
      <c r="B475" s="37"/>
      <c r="C475" s="38"/>
      <c r="D475" s="201" t="s">
        <v>158</v>
      </c>
      <c r="E475" s="38"/>
      <c r="F475" s="202" t="s">
        <v>532</v>
      </c>
      <c r="G475" s="38"/>
      <c r="H475" s="38"/>
      <c r="I475" s="110"/>
      <c r="J475" s="38"/>
      <c r="K475" s="38"/>
      <c r="L475" s="41"/>
      <c r="M475" s="203"/>
      <c r="N475" s="204"/>
      <c r="O475" s="66"/>
      <c r="P475" s="66"/>
      <c r="Q475" s="66"/>
      <c r="R475" s="66"/>
      <c r="S475" s="66"/>
      <c r="T475" s="66"/>
      <c r="U475" s="67"/>
      <c r="V475" s="36"/>
      <c r="W475" s="36"/>
      <c r="X475" s="36"/>
      <c r="Y475" s="36"/>
      <c r="Z475" s="36"/>
      <c r="AA475" s="36"/>
      <c r="AB475" s="36"/>
      <c r="AC475" s="36"/>
      <c r="AD475" s="36"/>
      <c r="AE475" s="36"/>
      <c r="AT475" s="19" t="s">
        <v>158</v>
      </c>
      <c r="AU475" s="19" t="s">
        <v>84</v>
      </c>
    </row>
    <row r="476" spans="1:65" s="2" customFormat="1" ht="19.8" customHeight="1">
      <c r="A476" s="36"/>
      <c r="B476" s="37"/>
      <c r="C476" s="188" t="s">
        <v>670</v>
      </c>
      <c r="D476" s="188" t="s">
        <v>151</v>
      </c>
      <c r="E476" s="189" t="s">
        <v>561</v>
      </c>
      <c r="F476" s="190" t="s">
        <v>562</v>
      </c>
      <c r="G476" s="191" t="s">
        <v>213</v>
      </c>
      <c r="H476" s="192">
        <v>10.72</v>
      </c>
      <c r="I476" s="193"/>
      <c r="J476" s="194">
        <f>ROUND(I476*H476,1)</f>
        <v>0</v>
      </c>
      <c r="K476" s="190" t="s">
        <v>155</v>
      </c>
      <c r="L476" s="41"/>
      <c r="M476" s="195" t="s">
        <v>19</v>
      </c>
      <c r="N476" s="196" t="s">
        <v>44</v>
      </c>
      <c r="O476" s="66"/>
      <c r="P476" s="197">
        <f>O476*H476</f>
        <v>0</v>
      </c>
      <c r="Q476" s="197">
        <v>2.5999999999999998E-4</v>
      </c>
      <c r="R476" s="197">
        <f>Q476*H476</f>
        <v>2.7872000000000001E-3</v>
      </c>
      <c r="S476" s="197">
        <v>0</v>
      </c>
      <c r="T476" s="197">
        <f>S476*H476</f>
        <v>0</v>
      </c>
      <c r="U476" s="198" t="s">
        <v>19</v>
      </c>
      <c r="V476" s="36"/>
      <c r="W476" s="36"/>
      <c r="X476" s="36"/>
      <c r="Y476" s="36"/>
      <c r="Z476" s="36"/>
      <c r="AA476" s="36"/>
      <c r="AB476" s="36"/>
      <c r="AC476" s="36"/>
      <c r="AD476" s="36"/>
      <c r="AE476" s="36"/>
      <c r="AR476" s="199" t="s">
        <v>156</v>
      </c>
      <c r="AT476" s="199" t="s">
        <v>151</v>
      </c>
      <c r="AU476" s="199" t="s">
        <v>84</v>
      </c>
      <c r="AY476" s="19" t="s">
        <v>147</v>
      </c>
      <c r="BE476" s="200">
        <f>IF(N476="základní",J476,0)</f>
        <v>0</v>
      </c>
      <c r="BF476" s="200">
        <f>IF(N476="snížená",J476,0)</f>
        <v>0</v>
      </c>
      <c r="BG476" s="200">
        <f>IF(N476="zákl. přenesená",J476,0)</f>
        <v>0</v>
      </c>
      <c r="BH476" s="200">
        <f>IF(N476="sníž. přenesená",J476,0)</f>
        <v>0</v>
      </c>
      <c r="BI476" s="200">
        <f>IF(N476="nulová",J476,0)</f>
        <v>0</v>
      </c>
      <c r="BJ476" s="19" t="s">
        <v>81</v>
      </c>
      <c r="BK476" s="200">
        <f>ROUND(I476*H476,1)</f>
        <v>0</v>
      </c>
      <c r="BL476" s="19" t="s">
        <v>156</v>
      </c>
      <c r="BM476" s="199" t="s">
        <v>671</v>
      </c>
    </row>
    <row r="477" spans="1:65" s="13" customFormat="1" ht="10.199999999999999">
      <c r="B477" s="205"/>
      <c r="C477" s="206"/>
      <c r="D477" s="201" t="s">
        <v>160</v>
      </c>
      <c r="E477" s="207" t="s">
        <v>19</v>
      </c>
      <c r="F477" s="208" t="s">
        <v>672</v>
      </c>
      <c r="G477" s="206"/>
      <c r="H477" s="209">
        <v>7</v>
      </c>
      <c r="I477" s="210"/>
      <c r="J477" s="206"/>
      <c r="K477" s="206"/>
      <c r="L477" s="211"/>
      <c r="M477" s="212"/>
      <c r="N477" s="213"/>
      <c r="O477" s="213"/>
      <c r="P477" s="213"/>
      <c r="Q477" s="213"/>
      <c r="R477" s="213"/>
      <c r="S477" s="213"/>
      <c r="T477" s="213"/>
      <c r="U477" s="214"/>
      <c r="AT477" s="215" t="s">
        <v>160</v>
      </c>
      <c r="AU477" s="215" t="s">
        <v>84</v>
      </c>
      <c r="AV477" s="13" t="s">
        <v>81</v>
      </c>
      <c r="AW477" s="13" t="s">
        <v>33</v>
      </c>
      <c r="AX477" s="13" t="s">
        <v>72</v>
      </c>
      <c r="AY477" s="215" t="s">
        <v>147</v>
      </c>
    </row>
    <row r="478" spans="1:65" s="13" customFormat="1" ht="10.199999999999999">
      <c r="B478" s="205"/>
      <c r="C478" s="206"/>
      <c r="D478" s="201" t="s">
        <v>160</v>
      </c>
      <c r="E478" s="207" t="s">
        <v>19</v>
      </c>
      <c r="F478" s="208" t="s">
        <v>673</v>
      </c>
      <c r="G478" s="206"/>
      <c r="H478" s="209">
        <v>1.2</v>
      </c>
      <c r="I478" s="210"/>
      <c r="J478" s="206"/>
      <c r="K478" s="206"/>
      <c r="L478" s="211"/>
      <c r="M478" s="212"/>
      <c r="N478" s="213"/>
      <c r="O478" s="213"/>
      <c r="P478" s="213"/>
      <c r="Q478" s="213"/>
      <c r="R478" s="213"/>
      <c r="S478" s="213"/>
      <c r="T478" s="213"/>
      <c r="U478" s="214"/>
      <c r="AT478" s="215" t="s">
        <v>160</v>
      </c>
      <c r="AU478" s="215" t="s">
        <v>84</v>
      </c>
      <c r="AV478" s="13" t="s">
        <v>81</v>
      </c>
      <c r="AW478" s="13" t="s">
        <v>33</v>
      </c>
      <c r="AX478" s="13" t="s">
        <v>72</v>
      </c>
      <c r="AY478" s="215" t="s">
        <v>147</v>
      </c>
    </row>
    <row r="479" spans="1:65" s="13" customFormat="1" ht="10.199999999999999">
      <c r="B479" s="205"/>
      <c r="C479" s="206"/>
      <c r="D479" s="201" t="s">
        <v>160</v>
      </c>
      <c r="E479" s="207" t="s">
        <v>19</v>
      </c>
      <c r="F479" s="208" t="s">
        <v>674</v>
      </c>
      <c r="G479" s="206"/>
      <c r="H479" s="209">
        <v>2.52</v>
      </c>
      <c r="I479" s="210"/>
      <c r="J479" s="206"/>
      <c r="K479" s="206"/>
      <c r="L479" s="211"/>
      <c r="M479" s="212"/>
      <c r="N479" s="213"/>
      <c r="O479" s="213"/>
      <c r="P479" s="213"/>
      <c r="Q479" s="213"/>
      <c r="R479" s="213"/>
      <c r="S479" s="213"/>
      <c r="T479" s="213"/>
      <c r="U479" s="214"/>
      <c r="AT479" s="215" t="s">
        <v>160</v>
      </c>
      <c r="AU479" s="215" t="s">
        <v>84</v>
      </c>
      <c r="AV479" s="13" t="s">
        <v>81</v>
      </c>
      <c r="AW479" s="13" t="s">
        <v>33</v>
      </c>
      <c r="AX479" s="13" t="s">
        <v>72</v>
      </c>
      <c r="AY479" s="215" t="s">
        <v>147</v>
      </c>
    </row>
    <row r="480" spans="1:65" s="14" customFormat="1" ht="10.199999999999999">
      <c r="B480" s="216"/>
      <c r="C480" s="217"/>
      <c r="D480" s="201" t="s">
        <v>160</v>
      </c>
      <c r="E480" s="218" t="s">
        <v>19</v>
      </c>
      <c r="F480" s="219" t="s">
        <v>675</v>
      </c>
      <c r="G480" s="217"/>
      <c r="H480" s="220">
        <v>10.719999999999999</v>
      </c>
      <c r="I480" s="221"/>
      <c r="J480" s="217"/>
      <c r="K480" s="217"/>
      <c r="L480" s="222"/>
      <c r="M480" s="223"/>
      <c r="N480" s="224"/>
      <c r="O480" s="224"/>
      <c r="P480" s="224"/>
      <c r="Q480" s="224"/>
      <c r="R480" s="224"/>
      <c r="S480" s="224"/>
      <c r="T480" s="224"/>
      <c r="U480" s="225"/>
      <c r="AT480" s="226" t="s">
        <v>160</v>
      </c>
      <c r="AU480" s="226" t="s">
        <v>84</v>
      </c>
      <c r="AV480" s="14" t="s">
        <v>84</v>
      </c>
      <c r="AW480" s="14" t="s">
        <v>33</v>
      </c>
      <c r="AX480" s="14" t="s">
        <v>72</v>
      </c>
      <c r="AY480" s="226" t="s">
        <v>147</v>
      </c>
    </row>
    <row r="481" spans="1:65" s="15" customFormat="1" ht="10.199999999999999">
      <c r="B481" s="227"/>
      <c r="C481" s="228"/>
      <c r="D481" s="201" t="s">
        <v>160</v>
      </c>
      <c r="E481" s="229" t="s">
        <v>19</v>
      </c>
      <c r="F481" s="230" t="s">
        <v>163</v>
      </c>
      <c r="G481" s="228"/>
      <c r="H481" s="231">
        <v>10.719999999999999</v>
      </c>
      <c r="I481" s="232"/>
      <c r="J481" s="228"/>
      <c r="K481" s="228"/>
      <c r="L481" s="233"/>
      <c r="M481" s="234"/>
      <c r="N481" s="235"/>
      <c r="O481" s="235"/>
      <c r="P481" s="235"/>
      <c r="Q481" s="235"/>
      <c r="R481" s="235"/>
      <c r="S481" s="235"/>
      <c r="T481" s="235"/>
      <c r="U481" s="236"/>
      <c r="AT481" s="237" t="s">
        <v>160</v>
      </c>
      <c r="AU481" s="237" t="s">
        <v>84</v>
      </c>
      <c r="AV481" s="15" t="s">
        <v>156</v>
      </c>
      <c r="AW481" s="15" t="s">
        <v>33</v>
      </c>
      <c r="AX481" s="15" t="s">
        <v>77</v>
      </c>
      <c r="AY481" s="237" t="s">
        <v>147</v>
      </c>
    </row>
    <row r="482" spans="1:65" s="2" customFormat="1" ht="19.8" customHeight="1">
      <c r="A482" s="36"/>
      <c r="B482" s="37"/>
      <c r="C482" s="188" t="s">
        <v>676</v>
      </c>
      <c r="D482" s="188" t="s">
        <v>151</v>
      </c>
      <c r="E482" s="189" t="s">
        <v>610</v>
      </c>
      <c r="F482" s="190" t="s">
        <v>611</v>
      </c>
      <c r="G482" s="191" t="s">
        <v>213</v>
      </c>
      <c r="H482" s="192">
        <v>10.72</v>
      </c>
      <c r="I482" s="193"/>
      <c r="J482" s="194">
        <f>ROUND(I482*H482,1)</f>
        <v>0</v>
      </c>
      <c r="K482" s="190" t="s">
        <v>155</v>
      </c>
      <c r="L482" s="41"/>
      <c r="M482" s="195" t="s">
        <v>19</v>
      </c>
      <c r="N482" s="196" t="s">
        <v>44</v>
      </c>
      <c r="O482" s="66"/>
      <c r="P482" s="197">
        <f>O482*H482</f>
        <v>0</v>
      </c>
      <c r="Q482" s="197">
        <v>4.4099999999999999E-3</v>
      </c>
      <c r="R482" s="197">
        <f>Q482*H482</f>
        <v>4.7275200000000003E-2</v>
      </c>
      <c r="S482" s="197">
        <v>0</v>
      </c>
      <c r="T482" s="197">
        <f>S482*H482</f>
        <v>0</v>
      </c>
      <c r="U482" s="198" t="s">
        <v>19</v>
      </c>
      <c r="V482" s="36"/>
      <c r="W482" s="36"/>
      <c r="X482" s="36"/>
      <c r="Y482" s="36"/>
      <c r="Z482" s="36"/>
      <c r="AA482" s="36"/>
      <c r="AB482" s="36"/>
      <c r="AC482" s="36"/>
      <c r="AD482" s="36"/>
      <c r="AE482" s="36"/>
      <c r="AR482" s="199" t="s">
        <v>156</v>
      </c>
      <c r="AT482" s="199" t="s">
        <v>151</v>
      </c>
      <c r="AU482" s="199" t="s">
        <v>84</v>
      </c>
      <c r="AY482" s="19" t="s">
        <v>147</v>
      </c>
      <c r="BE482" s="200">
        <f>IF(N482="základní",J482,0)</f>
        <v>0</v>
      </c>
      <c r="BF482" s="200">
        <f>IF(N482="snížená",J482,0)</f>
        <v>0</v>
      </c>
      <c r="BG482" s="200">
        <f>IF(N482="zákl. přenesená",J482,0)</f>
        <v>0</v>
      </c>
      <c r="BH482" s="200">
        <f>IF(N482="sníž. přenesená",J482,0)</f>
        <v>0</v>
      </c>
      <c r="BI482" s="200">
        <f>IF(N482="nulová",J482,0)</f>
        <v>0</v>
      </c>
      <c r="BJ482" s="19" t="s">
        <v>81</v>
      </c>
      <c r="BK482" s="200">
        <f>ROUND(I482*H482,1)</f>
        <v>0</v>
      </c>
      <c r="BL482" s="19" t="s">
        <v>156</v>
      </c>
      <c r="BM482" s="199" t="s">
        <v>677</v>
      </c>
    </row>
    <row r="483" spans="1:65" s="2" customFormat="1" ht="28.8">
      <c r="A483" s="36"/>
      <c r="B483" s="37"/>
      <c r="C483" s="38"/>
      <c r="D483" s="201" t="s">
        <v>158</v>
      </c>
      <c r="E483" s="38"/>
      <c r="F483" s="202" t="s">
        <v>532</v>
      </c>
      <c r="G483" s="38"/>
      <c r="H483" s="38"/>
      <c r="I483" s="110"/>
      <c r="J483" s="38"/>
      <c r="K483" s="38"/>
      <c r="L483" s="41"/>
      <c r="M483" s="203"/>
      <c r="N483" s="204"/>
      <c r="O483" s="66"/>
      <c r="P483" s="66"/>
      <c r="Q483" s="66"/>
      <c r="R483" s="66"/>
      <c r="S483" s="66"/>
      <c r="T483" s="66"/>
      <c r="U483" s="67"/>
      <c r="V483" s="36"/>
      <c r="W483" s="36"/>
      <c r="X483" s="36"/>
      <c r="Y483" s="36"/>
      <c r="Z483" s="36"/>
      <c r="AA483" s="36"/>
      <c r="AB483" s="36"/>
      <c r="AC483" s="36"/>
      <c r="AD483" s="36"/>
      <c r="AE483" s="36"/>
      <c r="AT483" s="19" t="s">
        <v>158</v>
      </c>
      <c r="AU483" s="19" t="s">
        <v>84</v>
      </c>
    </row>
    <row r="484" spans="1:65" s="2" customFormat="1" ht="19.8" customHeight="1">
      <c r="A484" s="36"/>
      <c r="B484" s="37"/>
      <c r="C484" s="188" t="s">
        <v>678</v>
      </c>
      <c r="D484" s="188" t="s">
        <v>151</v>
      </c>
      <c r="E484" s="189" t="s">
        <v>679</v>
      </c>
      <c r="F484" s="190" t="s">
        <v>680</v>
      </c>
      <c r="G484" s="191" t="s">
        <v>213</v>
      </c>
      <c r="H484" s="192">
        <v>32.67</v>
      </c>
      <c r="I484" s="193"/>
      <c r="J484" s="194">
        <f>ROUND(I484*H484,1)</f>
        <v>0</v>
      </c>
      <c r="K484" s="190" t="s">
        <v>155</v>
      </c>
      <c r="L484" s="41"/>
      <c r="M484" s="195" t="s">
        <v>19</v>
      </c>
      <c r="N484" s="196" t="s">
        <v>44</v>
      </c>
      <c r="O484" s="66"/>
      <c r="P484" s="197">
        <f>O484*H484</f>
        <v>0</v>
      </c>
      <c r="Q484" s="197">
        <v>6.28E-3</v>
      </c>
      <c r="R484" s="197">
        <f>Q484*H484</f>
        <v>0.20516760000000001</v>
      </c>
      <c r="S484" s="197">
        <v>0</v>
      </c>
      <c r="T484" s="197">
        <f>S484*H484</f>
        <v>0</v>
      </c>
      <c r="U484" s="198" t="s">
        <v>19</v>
      </c>
      <c r="V484" s="36"/>
      <c r="W484" s="36"/>
      <c r="X484" s="36"/>
      <c r="Y484" s="36"/>
      <c r="Z484" s="36"/>
      <c r="AA484" s="36"/>
      <c r="AB484" s="36"/>
      <c r="AC484" s="36"/>
      <c r="AD484" s="36"/>
      <c r="AE484" s="36"/>
      <c r="AR484" s="199" t="s">
        <v>156</v>
      </c>
      <c r="AT484" s="199" t="s">
        <v>151</v>
      </c>
      <c r="AU484" s="199" t="s">
        <v>84</v>
      </c>
      <c r="AY484" s="19" t="s">
        <v>147</v>
      </c>
      <c r="BE484" s="200">
        <f>IF(N484="základní",J484,0)</f>
        <v>0</v>
      </c>
      <c r="BF484" s="200">
        <f>IF(N484="snížená",J484,0)</f>
        <v>0</v>
      </c>
      <c r="BG484" s="200">
        <f>IF(N484="zákl. přenesená",J484,0)</f>
        <v>0</v>
      </c>
      <c r="BH484" s="200">
        <f>IF(N484="sníž. přenesená",J484,0)</f>
        <v>0</v>
      </c>
      <c r="BI484" s="200">
        <f>IF(N484="nulová",J484,0)</f>
        <v>0</v>
      </c>
      <c r="BJ484" s="19" t="s">
        <v>81</v>
      </c>
      <c r="BK484" s="200">
        <f>ROUND(I484*H484,1)</f>
        <v>0</v>
      </c>
      <c r="BL484" s="19" t="s">
        <v>156</v>
      </c>
      <c r="BM484" s="199" t="s">
        <v>681</v>
      </c>
    </row>
    <row r="485" spans="1:65" s="13" customFormat="1" ht="10.199999999999999">
      <c r="B485" s="205"/>
      <c r="C485" s="206"/>
      <c r="D485" s="201" t="s">
        <v>160</v>
      </c>
      <c r="E485" s="207" t="s">
        <v>19</v>
      </c>
      <c r="F485" s="208" t="s">
        <v>657</v>
      </c>
      <c r="G485" s="206"/>
      <c r="H485" s="209">
        <v>13.244</v>
      </c>
      <c r="I485" s="210"/>
      <c r="J485" s="206"/>
      <c r="K485" s="206"/>
      <c r="L485" s="211"/>
      <c r="M485" s="212"/>
      <c r="N485" s="213"/>
      <c r="O485" s="213"/>
      <c r="P485" s="213"/>
      <c r="Q485" s="213"/>
      <c r="R485" s="213"/>
      <c r="S485" s="213"/>
      <c r="T485" s="213"/>
      <c r="U485" s="214"/>
      <c r="AT485" s="215" t="s">
        <v>160</v>
      </c>
      <c r="AU485" s="215" t="s">
        <v>84</v>
      </c>
      <c r="AV485" s="13" t="s">
        <v>81</v>
      </c>
      <c r="AW485" s="13" t="s">
        <v>33</v>
      </c>
      <c r="AX485" s="13" t="s">
        <v>72</v>
      </c>
      <c r="AY485" s="215" t="s">
        <v>147</v>
      </c>
    </row>
    <row r="486" spans="1:65" s="13" customFormat="1" ht="10.199999999999999">
      <c r="B486" s="205"/>
      <c r="C486" s="206"/>
      <c r="D486" s="201" t="s">
        <v>160</v>
      </c>
      <c r="E486" s="207" t="s">
        <v>19</v>
      </c>
      <c r="F486" s="208" t="s">
        <v>658</v>
      </c>
      <c r="G486" s="206"/>
      <c r="H486" s="209">
        <v>7.7</v>
      </c>
      <c r="I486" s="210"/>
      <c r="J486" s="206"/>
      <c r="K486" s="206"/>
      <c r="L486" s="211"/>
      <c r="M486" s="212"/>
      <c r="N486" s="213"/>
      <c r="O486" s="213"/>
      <c r="P486" s="213"/>
      <c r="Q486" s="213"/>
      <c r="R486" s="213"/>
      <c r="S486" s="213"/>
      <c r="T486" s="213"/>
      <c r="U486" s="214"/>
      <c r="AT486" s="215" t="s">
        <v>160</v>
      </c>
      <c r="AU486" s="215" t="s">
        <v>84</v>
      </c>
      <c r="AV486" s="13" t="s">
        <v>81</v>
      </c>
      <c r="AW486" s="13" t="s">
        <v>33</v>
      </c>
      <c r="AX486" s="13" t="s">
        <v>72</v>
      </c>
      <c r="AY486" s="215" t="s">
        <v>147</v>
      </c>
    </row>
    <row r="487" spans="1:65" s="13" customFormat="1" ht="10.199999999999999">
      <c r="B487" s="205"/>
      <c r="C487" s="206"/>
      <c r="D487" s="201" t="s">
        <v>160</v>
      </c>
      <c r="E487" s="207" t="s">
        <v>19</v>
      </c>
      <c r="F487" s="208" t="s">
        <v>659</v>
      </c>
      <c r="G487" s="206"/>
      <c r="H487" s="209">
        <v>1.008</v>
      </c>
      <c r="I487" s="210"/>
      <c r="J487" s="206"/>
      <c r="K487" s="206"/>
      <c r="L487" s="211"/>
      <c r="M487" s="212"/>
      <c r="N487" s="213"/>
      <c r="O487" s="213"/>
      <c r="P487" s="213"/>
      <c r="Q487" s="213"/>
      <c r="R487" s="213"/>
      <c r="S487" s="213"/>
      <c r="T487" s="213"/>
      <c r="U487" s="214"/>
      <c r="AT487" s="215" t="s">
        <v>160</v>
      </c>
      <c r="AU487" s="215" t="s">
        <v>84</v>
      </c>
      <c r="AV487" s="13" t="s">
        <v>81</v>
      </c>
      <c r="AW487" s="13" t="s">
        <v>33</v>
      </c>
      <c r="AX487" s="13" t="s">
        <v>72</v>
      </c>
      <c r="AY487" s="215" t="s">
        <v>147</v>
      </c>
    </row>
    <row r="488" spans="1:65" s="13" customFormat="1" ht="10.199999999999999">
      <c r="B488" s="205"/>
      <c r="C488" s="206"/>
      <c r="D488" s="201" t="s">
        <v>160</v>
      </c>
      <c r="E488" s="207" t="s">
        <v>19</v>
      </c>
      <c r="F488" s="208" t="s">
        <v>660</v>
      </c>
      <c r="G488" s="206"/>
      <c r="H488" s="209">
        <v>0.54900000000000004</v>
      </c>
      <c r="I488" s="210"/>
      <c r="J488" s="206"/>
      <c r="K488" s="206"/>
      <c r="L488" s="211"/>
      <c r="M488" s="212"/>
      <c r="N488" s="213"/>
      <c r="O488" s="213"/>
      <c r="P488" s="213"/>
      <c r="Q488" s="213"/>
      <c r="R488" s="213"/>
      <c r="S488" s="213"/>
      <c r="T488" s="213"/>
      <c r="U488" s="214"/>
      <c r="AT488" s="215" t="s">
        <v>160</v>
      </c>
      <c r="AU488" s="215" t="s">
        <v>84</v>
      </c>
      <c r="AV488" s="13" t="s">
        <v>81</v>
      </c>
      <c r="AW488" s="13" t="s">
        <v>33</v>
      </c>
      <c r="AX488" s="13" t="s">
        <v>72</v>
      </c>
      <c r="AY488" s="215" t="s">
        <v>147</v>
      </c>
    </row>
    <row r="489" spans="1:65" s="13" customFormat="1" ht="10.199999999999999">
      <c r="B489" s="205"/>
      <c r="C489" s="206"/>
      <c r="D489" s="201" t="s">
        <v>160</v>
      </c>
      <c r="E489" s="207" t="s">
        <v>19</v>
      </c>
      <c r="F489" s="208" t="s">
        <v>661</v>
      </c>
      <c r="G489" s="206"/>
      <c r="H489" s="209">
        <v>3.08</v>
      </c>
      <c r="I489" s="210"/>
      <c r="J489" s="206"/>
      <c r="K489" s="206"/>
      <c r="L489" s="211"/>
      <c r="M489" s="212"/>
      <c r="N489" s="213"/>
      <c r="O489" s="213"/>
      <c r="P489" s="213"/>
      <c r="Q489" s="213"/>
      <c r="R489" s="213"/>
      <c r="S489" s="213"/>
      <c r="T489" s="213"/>
      <c r="U489" s="214"/>
      <c r="AT489" s="215" t="s">
        <v>160</v>
      </c>
      <c r="AU489" s="215" t="s">
        <v>84</v>
      </c>
      <c r="AV489" s="13" t="s">
        <v>81</v>
      </c>
      <c r="AW489" s="13" t="s">
        <v>33</v>
      </c>
      <c r="AX489" s="13" t="s">
        <v>72</v>
      </c>
      <c r="AY489" s="215" t="s">
        <v>147</v>
      </c>
    </row>
    <row r="490" spans="1:65" s="13" customFormat="1" ht="10.199999999999999">
      <c r="B490" s="205"/>
      <c r="C490" s="206"/>
      <c r="D490" s="201" t="s">
        <v>160</v>
      </c>
      <c r="E490" s="207" t="s">
        <v>19</v>
      </c>
      <c r="F490" s="208" t="s">
        <v>662</v>
      </c>
      <c r="G490" s="206"/>
      <c r="H490" s="209">
        <v>3.64</v>
      </c>
      <c r="I490" s="210"/>
      <c r="J490" s="206"/>
      <c r="K490" s="206"/>
      <c r="L490" s="211"/>
      <c r="M490" s="212"/>
      <c r="N490" s="213"/>
      <c r="O490" s="213"/>
      <c r="P490" s="213"/>
      <c r="Q490" s="213"/>
      <c r="R490" s="213"/>
      <c r="S490" s="213"/>
      <c r="T490" s="213"/>
      <c r="U490" s="214"/>
      <c r="AT490" s="215" t="s">
        <v>160</v>
      </c>
      <c r="AU490" s="215" t="s">
        <v>84</v>
      </c>
      <c r="AV490" s="13" t="s">
        <v>81</v>
      </c>
      <c r="AW490" s="13" t="s">
        <v>33</v>
      </c>
      <c r="AX490" s="13" t="s">
        <v>72</v>
      </c>
      <c r="AY490" s="215" t="s">
        <v>147</v>
      </c>
    </row>
    <row r="491" spans="1:65" s="14" customFormat="1" ht="10.199999999999999">
      <c r="B491" s="216"/>
      <c r="C491" s="217"/>
      <c r="D491" s="201" t="s">
        <v>160</v>
      </c>
      <c r="E491" s="218" t="s">
        <v>19</v>
      </c>
      <c r="F491" s="219" t="s">
        <v>663</v>
      </c>
      <c r="G491" s="217"/>
      <c r="H491" s="220">
        <v>29.220999999999997</v>
      </c>
      <c r="I491" s="221"/>
      <c r="J491" s="217"/>
      <c r="K491" s="217"/>
      <c r="L491" s="222"/>
      <c r="M491" s="223"/>
      <c r="N491" s="224"/>
      <c r="O491" s="224"/>
      <c r="P491" s="224"/>
      <c r="Q491" s="224"/>
      <c r="R491" s="224"/>
      <c r="S491" s="224"/>
      <c r="T491" s="224"/>
      <c r="U491" s="225"/>
      <c r="AT491" s="226" t="s">
        <v>160</v>
      </c>
      <c r="AU491" s="226" t="s">
        <v>84</v>
      </c>
      <c r="AV491" s="14" t="s">
        <v>84</v>
      </c>
      <c r="AW491" s="14" t="s">
        <v>33</v>
      </c>
      <c r="AX491" s="14" t="s">
        <v>72</v>
      </c>
      <c r="AY491" s="226" t="s">
        <v>147</v>
      </c>
    </row>
    <row r="492" spans="1:65" s="13" customFormat="1" ht="10.199999999999999">
      <c r="B492" s="205"/>
      <c r="C492" s="206"/>
      <c r="D492" s="201" t="s">
        <v>160</v>
      </c>
      <c r="E492" s="207" t="s">
        <v>19</v>
      </c>
      <c r="F492" s="208" t="s">
        <v>664</v>
      </c>
      <c r="G492" s="206"/>
      <c r="H492" s="209">
        <v>3.4489999999999998</v>
      </c>
      <c r="I492" s="210"/>
      <c r="J492" s="206"/>
      <c r="K492" s="206"/>
      <c r="L492" s="211"/>
      <c r="M492" s="212"/>
      <c r="N492" s="213"/>
      <c r="O492" s="213"/>
      <c r="P492" s="213"/>
      <c r="Q492" s="213"/>
      <c r="R492" s="213"/>
      <c r="S492" s="213"/>
      <c r="T492" s="213"/>
      <c r="U492" s="214"/>
      <c r="AT492" s="215" t="s">
        <v>160</v>
      </c>
      <c r="AU492" s="215" t="s">
        <v>84</v>
      </c>
      <c r="AV492" s="13" t="s">
        <v>81</v>
      </c>
      <c r="AW492" s="13" t="s">
        <v>33</v>
      </c>
      <c r="AX492" s="13" t="s">
        <v>72</v>
      </c>
      <c r="AY492" s="215" t="s">
        <v>147</v>
      </c>
    </row>
    <row r="493" spans="1:65" s="14" customFormat="1" ht="10.199999999999999">
      <c r="B493" s="216"/>
      <c r="C493" s="217"/>
      <c r="D493" s="201" t="s">
        <v>160</v>
      </c>
      <c r="E493" s="218" t="s">
        <v>19</v>
      </c>
      <c r="F493" s="219" t="s">
        <v>665</v>
      </c>
      <c r="G493" s="217"/>
      <c r="H493" s="220">
        <v>3.4489999999999998</v>
      </c>
      <c r="I493" s="221"/>
      <c r="J493" s="217"/>
      <c r="K493" s="217"/>
      <c r="L493" s="222"/>
      <c r="M493" s="223"/>
      <c r="N493" s="224"/>
      <c r="O493" s="224"/>
      <c r="P493" s="224"/>
      <c r="Q493" s="224"/>
      <c r="R493" s="224"/>
      <c r="S493" s="224"/>
      <c r="T493" s="224"/>
      <c r="U493" s="225"/>
      <c r="AT493" s="226" t="s">
        <v>160</v>
      </c>
      <c r="AU493" s="226" t="s">
        <v>84</v>
      </c>
      <c r="AV493" s="14" t="s">
        <v>84</v>
      </c>
      <c r="AW493" s="14" t="s">
        <v>33</v>
      </c>
      <c r="AX493" s="14" t="s">
        <v>72</v>
      </c>
      <c r="AY493" s="226" t="s">
        <v>147</v>
      </c>
    </row>
    <row r="494" spans="1:65" s="15" customFormat="1" ht="10.199999999999999">
      <c r="B494" s="227"/>
      <c r="C494" s="228"/>
      <c r="D494" s="201" t="s">
        <v>160</v>
      </c>
      <c r="E494" s="229" t="s">
        <v>19</v>
      </c>
      <c r="F494" s="230" t="s">
        <v>163</v>
      </c>
      <c r="G494" s="228"/>
      <c r="H494" s="231">
        <v>32.669999999999995</v>
      </c>
      <c r="I494" s="232"/>
      <c r="J494" s="228"/>
      <c r="K494" s="228"/>
      <c r="L494" s="233"/>
      <c r="M494" s="234"/>
      <c r="N494" s="235"/>
      <c r="O494" s="235"/>
      <c r="P494" s="235"/>
      <c r="Q494" s="235"/>
      <c r="R494" s="235"/>
      <c r="S494" s="235"/>
      <c r="T494" s="235"/>
      <c r="U494" s="236"/>
      <c r="AT494" s="237" t="s">
        <v>160</v>
      </c>
      <c r="AU494" s="237" t="s">
        <v>84</v>
      </c>
      <c r="AV494" s="15" t="s">
        <v>156</v>
      </c>
      <c r="AW494" s="15" t="s">
        <v>33</v>
      </c>
      <c r="AX494" s="15" t="s">
        <v>77</v>
      </c>
      <c r="AY494" s="237" t="s">
        <v>147</v>
      </c>
    </row>
    <row r="495" spans="1:65" s="2" customFormat="1" ht="19.8" customHeight="1">
      <c r="A495" s="36"/>
      <c r="B495" s="37"/>
      <c r="C495" s="188" t="s">
        <v>682</v>
      </c>
      <c r="D495" s="188" t="s">
        <v>151</v>
      </c>
      <c r="E495" s="189" t="s">
        <v>683</v>
      </c>
      <c r="F495" s="190" t="s">
        <v>684</v>
      </c>
      <c r="G495" s="191" t="s">
        <v>213</v>
      </c>
      <c r="H495" s="192">
        <v>10.72</v>
      </c>
      <c r="I495" s="193"/>
      <c r="J495" s="194">
        <f>ROUND(I495*H495,1)</f>
        <v>0</v>
      </c>
      <c r="K495" s="190" t="s">
        <v>155</v>
      </c>
      <c r="L495" s="41"/>
      <c r="M495" s="195" t="s">
        <v>19</v>
      </c>
      <c r="N495" s="196" t="s">
        <v>44</v>
      </c>
      <c r="O495" s="66"/>
      <c r="P495" s="197">
        <f>O495*H495</f>
        <v>0</v>
      </c>
      <c r="Q495" s="197">
        <v>6.1799999999999997E-3</v>
      </c>
      <c r="R495" s="197">
        <f>Q495*H495</f>
        <v>6.6249600000000006E-2</v>
      </c>
      <c r="S495" s="197">
        <v>0</v>
      </c>
      <c r="T495" s="197">
        <f>S495*H495</f>
        <v>0</v>
      </c>
      <c r="U495" s="198" t="s">
        <v>19</v>
      </c>
      <c r="V495" s="36"/>
      <c r="W495" s="36"/>
      <c r="X495" s="36"/>
      <c r="Y495" s="36"/>
      <c r="Z495" s="36"/>
      <c r="AA495" s="36"/>
      <c r="AB495" s="36"/>
      <c r="AC495" s="36"/>
      <c r="AD495" s="36"/>
      <c r="AE495" s="36"/>
      <c r="AR495" s="199" t="s">
        <v>156</v>
      </c>
      <c r="AT495" s="199" t="s">
        <v>151</v>
      </c>
      <c r="AU495" s="199" t="s">
        <v>84</v>
      </c>
      <c r="AY495" s="19" t="s">
        <v>147</v>
      </c>
      <c r="BE495" s="200">
        <f>IF(N495="základní",J495,0)</f>
        <v>0</v>
      </c>
      <c r="BF495" s="200">
        <f>IF(N495="snížená",J495,0)</f>
        <v>0</v>
      </c>
      <c r="BG495" s="200">
        <f>IF(N495="zákl. přenesená",J495,0)</f>
        <v>0</v>
      </c>
      <c r="BH495" s="200">
        <f>IF(N495="sníž. přenesená",J495,0)</f>
        <v>0</v>
      </c>
      <c r="BI495" s="200">
        <f>IF(N495="nulová",J495,0)</f>
        <v>0</v>
      </c>
      <c r="BJ495" s="19" t="s">
        <v>81</v>
      </c>
      <c r="BK495" s="200">
        <f>ROUND(I495*H495,1)</f>
        <v>0</v>
      </c>
      <c r="BL495" s="19" t="s">
        <v>156</v>
      </c>
      <c r="BM495" s="199" t="s">
        <v>685</v>
      </c>
    </row>
    <row r="496" spans="1:65" s="13" customFormat="1" ht="10.199999999999999">
      <c r="B496" s="205"/>
      <c r="C496" s="206"/>
      <c r="D496" s="201" t="s">
        <v>160</v>
      </c>
      <c r="E496" s="207" t="s">
        <v>19</v>
      </c>
      <c r="F496" s="208" t="s">
        <v>672</v>
      </c>
      <c r="G496" s="206"/>
      <c r="H496" s="209">
        <v>7</v>
      </c>
      <c r="I496" s="210"/>
      <c r="J496" s="206"/>
      <c r="K496" s="206"/>
      <c r="L496" s="211"/>
      <c r="M496" s="212"/>
      <c r="N496" s="213"/>
      <c r="O496" s="213"/>
      <c r="P496" s="213"/>
      <c r="Q496" s="213"/>
      <c r="R496" s="213"/>
      <c r="S496" s="213"/>
      <c r="T496" s="213"/>
      <c r="U496" s="214"/>
      <c r="AT496" s="215" t="s">
        <v>160</v>
      </c>
      <c r="AU496" s="215" t="s">
        <v>84</v>
      </c>
      <c r="AV496" s="13" t="s">
        <v>81</v>
      </c>
      <c r="AW496" s="13" t="s">
        <v>33</v>
      </c>
      <c r="AX496" s="13" t="s">
        <v>72</v>
      </c>
      <c r="AY496" s="215" t="s">
        <v>147</v>
      </c>
    </row>
    <row r="497" spans="1:65" s="13" customFormat="1" ht="10.199999999999999">
      <c r="B497" s="205"/>
      <c r="C497" s="206"/>
      <c r="D497" s="201" t="s">
        <v>160</v>
      </c>
      <c r="E497" s="207" t="s">
        <v>19</v>
      </c>
      <c r="F497" s="208" t="s">
        <v>673</v>
      </c>
      <c r="G497" s="206"/>
      <c r="H497" s="209">
        <v>1.2</v>
      </c>
      <c r="I497" s="210"/>
      <c r="J497" s="206"/>
      <c r="K497" s="206"/>
      <c r="L497" s="211"/>
      <c r="M497" s="212"/>
      <c r="N497" s="213"/>
      <c r="O497" s="213"/>
      <c r="P497" s="213"/>
      <c r="Q497" s="213"/>
      <c r="R497" s="213"/>
      <c r="S497" s="213"/>
      <c r="T497" s="213"/>
      <c r="U497" s="214"/>
      <c r="AT497" s="215" t="s">
        <v>160</v>
      </c>
      <c r="AU497" s="215" t="s">
        <v>84</v>
      </c>
      <c r="AV497" s="13" t="s">
        <v>81</v>
      </c>
      <c r="AW497" s="13" t="s">
        <v>33</v>
      </c>
      <c r="AX497" s="13" t="s">
        <v>72</v>
      </c>
      <c r="AY497" s="215" t="s">
        <v>147</v>
      </c>
    </row>
    <row r="498" spans="1:65" s="13" customFormat="1" ht="10.199999999999999">
      <c r="B498" s="205"/>
      <c r="C498" s="206"/>
      <c r="D498" s="201" t="s">
        <v>160</v>
      </c>
      <c r="E498" s="207" t="s">
        <v>19</v>
      </c>
      <c r="F498" s="208" t="s">
        <v>674</v>
      </c>
      <c r="G498" s="206"/>
      <c r="H498" s="209">
        <v>2.52</v>
      </c>
      <c r="I498" s="210"/>
      <c r="J498" s="206"/>
      <c r="K498" s="206"/>
      <c r="L498" s="211"/>
      <c r="M498" s="212"/>
      <c r="N498" s="213"/>
      <c r="O498" s="213"/>
      <c r="P498" s="213"/>
      <c r="Q498" s="213"/>
      <c r="R498" s="213"/>
      <c r="S498" s="213"/>
      <c r="T498" s="213"/>
      <c r="U498" s="214"/>
      <c r="AT498" s="215" t="s">
        <v>160</v>
      </c>
      <c r="AU498" s="215" t="s">
        <v>84</v>
      </c>
      <c r="AV498" s="13" t="s">
        <v>81</v>
      </c>
      <c r="AW498" s="13" t="s">
        <v>33</v>
      </c>
      <c r="AX498" s="13" t="s">
        <v>72</v>
      </c>
      <c r="AY498" s="215" t="s">
        <v>147</v>
      </c>
    </row>
    <row r="499" spans="1:65" s="14" customFormat="1" ht="10.199999999999999">
      <c r="B499" s="216"/>
      <c r="C499" s="217"/>
      <c r="D499" s="201" t="s">
        <v>160</v>
      </c>
      <c r="E499" s="218" t="s">
        <v>19</v>
      </c>
      <c r="F499" s="219" t="s">
        <v>675</v>
      </c>
      <c r="G499" s="217"/>
      <c r="H499" s="220">
        <v>10.719999999999999</v>
      </c>
      <c r="I499" s="221"/>
      <c r="J499" s="217"/>
      <c r="K499" s="217"/>
      <c r="L499" s="222"/>
      <c r="M499" s="223"/>
      <c r="N499" s="224"/>
      <c r="O499" s="224"/>
      <c r="P499" s="224"/>
      <c r="Q499" s="224"/>
      <c r="R499" s="224"/>
      <c r="S499" s="224"/>
      <c r="T499" s="224"/>
      <c r="U499" s="225"/>
      <c r="AT499" s="226" t="s">
        <v>160</v>
      </c>
      <c r="AU499" s="226" t="s">
        <v>84</v>
      </c>
      <c r="AV499" s="14" t="s">
        <v>84</v>
      </c>
      <c r="AW499" s="14" t="s">
        <v>33</v>
      </c>
      <c r="AX499" s="14" t="s">
        <v>72</v>
      </c>
      <c r="AY499" s="226" t="s">
        <v>147</v>
      </c>
    </row>
    <row r="500" spans="1:65" s="15" customFormat="1" ht="10.199999999999999">
      <c r="B500" s="227"/>
      <c r="C500" s="228"/>
      <c r="D500" s="201" t="s">
        <v>160</v>
      </c>
      <c r="E500" s="229" t="s">
        <v>19</v>
      </c>
      <c r="F500" s="230" t="s">
        <v>163</v>
      </c>
      <c r="G500" s="228"/>
      <c r="H500" s="231">
        <v>10.719999999999999</v>
      </c>
      <c r="I500" s="232"/>
      <c r="J500" s="228"/>
      <c r="K500" s="228"/>
      <c r="L500" s="233"/>
      <c r="M500" s="234"/>
      <c r="N500" s="235"/>
      <c r="O500" s="235"/>
      <c r="P500" s="235"/>
      <c r="Q500" s="235"/>
      <c r="R500" s="235"/>
      <c r="S500" s="235"/>
      <c r="T500" s="235"/>
      <c r="U500" s="236"/>
      <c r="AT500" s="237" t="s">
        <v>160</v>
      </c>
      <c r="AU500" s="237" t="s">
        <v>84</v>
      </c>
      <c r="AV500" s="15" t="s">
        <v>156</v>
      </c>
      <c r="AW500" s="15" t="s">
        <v>33</v>
      </c>
      <c r="AX500" s="15" t="s">
        <v>77</v>
      </c>
      <c r="AY500" s="237" t="s">
        <v>147</v>
      </c>
    </row>
    <row r="501" spans="1:65" s="12" customFormat="1" ht="20.85" customHeight="1">
      <c r="B501" s="172"/>
      <c r="C501" s="173"/>
      <c r="D501" s="174" t="s">
        <v>71</v>
      </c>
      <c r="E501" s="186" t="s">
        <v>540</v>
      </c>
      <c r="F501" s="186" t="s">
        <v>686</v>
      </c>
      <c r="G501" s="173"/>
      <c r="H501" s="173"/>
      <c r="I501" s="176"/>
      <c r="J501" s="187">
        <f>BK501</f>
        <v>0</v>
      </c>
      <c r="K501" s="173"/>
      <c r="L501" s="178"/>
      <c r="M501" s="179"/>
      <c r="N501" s="180"/>
      <c r="O501" s="180"/>
      <c r="P501" s="181">
        <f>SUM(P502:P504)</f>
        <v>0</v>
      </c>
      <c r="Q501" s="180"/>
      <c r="R501" s="181">
        <f>SUM(R502:R504)</f>
        <v>0.45529999999999998</v>
      </c>
      <c r="S501" s="180"/>
      <c r="T501" s="181">
        <f>SUM(T502:T504)</f>
        <v>0</v>
      </c>
      <c r="U501" s="182"/>
      <c r="AR501" s="183" t="s">
        <v>77</v>
      </c>
      <c r="AT501" s="184" t="s">
        <v>71</v>
      </c>
      <c r="AU501" s="184" t="s">
        <v>81</v>
      </c>
      <c r="AY501" s="183" t="s">
        <v>147</v>
      </c>
      <c r="BK501" s="185">
        <f>SUM(BK502:BK504)</f>
        <v>0</v>
      </c>
    </row>
    <row r="502" spans="1:65" s="2" customFormat="1" ht="19.8" customHeight="1">
      <c r="A502" s="36"/>
      <c r="B502" s="37"/>
      <c r="C502" s="188" t="s">
        <v>687</v>
      </c>
      <c r="D502" s="188" t="s">
        <v>151</v>
      </c>
      <c r="E502" s="189" t="s">
        <v>688</v>
      </c>
      <c r="F502" s="190" t="s">
        <v>689</v>
      </c>
      <c r="G502" s="191" t="s">
        <v>350</v>
      </c>
      <c r="H502" s="192">
        <v>1</v>
      </c>
      <c r="I502" s="193"/>
      <c r="J502" s="194">
        <f>ROUND(I502*H502,1)</f>
        <v>0</v>
      </c>
      <c r="K502" s="190" t="s">
        <v>155</v>
      </c>
      <c r="L502" s="41"/>
      <c r="M502" s="195" t="s">
        <v>19</v>
      </c>
      <c r="N502" s="196" t="s">
        <v>44</v>
      </c>
      <c r="O502" s="66"/>
      <c r="P502" s="197">
        <f>O502*H502</f>
        <v>0</v>
      </c>
      <c r="Q502" s="197">
        <v>0.44169999999999998</v>
      </c>
      <c r="R502" s="197">
        <f>Q502*H502</f>
        <v>0.44169999999999998</v>
      </c>
      <c r="S502" s="197">
        <v>0</v>
      </c>
      <c r="T502" s="197">
        <f>S502*H502</f>
        <v>0</v>
      </c>
      <c r="U502" s="198" t="s">
        <v>19</v>
      </c>
      <c r="V502" s="36"/>
      <c r="W502" s="36"/>
      <c r="X502" s="36"/>
      <c r="Y502" s="36"/>
      <c r="Z502" s="36"/>
      <c r="AA502" s="36"/>
      <c r="AB502" s="36"/>
      <c r="AC502" s="36"/>
      <c r="AD502" s="36"/>
      <c r="AE502" s="36"/>
      <c r="AR502" s="199" t="s">
        <v>156</v>
      </c>
      <c r="AT502" s="199" t="s">
        <v>151</v>
      </c>
      <c r="AU502" s="199" t="s">
        <v>84</v>
      </c>
      <c r="AY502" s="19" t="s">
        <v>147</v>
      </c>
      <c r="BE502" s="200">
        <f>IF(N502="základní",J502,0)</f>
        <v>0</v>
      </c>
      <c r="BF502" s="200">
        <f>IF(N502="snížená",J502,0)</f>
        <v>0</v>
      </c>
      <c r="BG502" s="200">
        <f>IF(N502="zákl. přenesená",J502,0)</f>
        <v>0</v>
      </c>
      <c r="BH502" s="200">
        <f>IF(N502="sníž. přenesená",J502,0)</f>
        <v>0</v>
      </c>
      <c r="BI502" s="200">
        <f>IF(N502="nulová",J502,0)</f>
        <v>0</v>
      </c>
      <c r="BJ502" s="19" t="s">
        <v>81</v>
      </c>
      <c r="BK502" s="200">
        <f>ROUND(I502*H502,1)</f>
        <v>0</v>
      </c>
      <c r="BL502" s="19" t="s">
        <v>156</v>
      </c>
      <c r="BM502" s="199" t="s">
        <v>690</v>
      </c>
    </row>
    <row r="503" spans="1:65" s="2" customFormat="1" ht="96">
      <c r="A503" s="36"/>
      <c r="B503" s="37"/>
      <c r="C503" s="38"/>
      <c r="D503" s="201" t="s">
        <v>158</v>
      </c>
      <c r="E503" s="38"/>
      <c r="F503" s="202" t="s">
        <v>691</v>
      </c>
      <c r="G503" s="38"/>
      <c r="H503" s="38"/>
      <c r="I503" s="110"/>
      <c r="J503" s="38"/>
      <c r="K503" s="38"/>
      <c r="L503" s="41"/>
      <c r="M503" s="203"/>
      <c r="N503" s="204"/>
      <c r="O503" s="66"/>
      <c r="P503" s="66"/>
      <c r="Q503" s="66"/>
      <c r="R503" s="66"/>
      <c r="S503" s="66"/>
      <c r="T503" s="66"/>
      <c r="U503" s="67"/>
      <c r="V503" s="36"/>
      <c r="W503" s="36"/>
      <c r="X503" s="36"/>
      <c r="Y503" s="36"/>
      <c r="Z503" s="36"/>
      <c r="AA503" s="36"/>
      <c r="AB503" s="36"/>
      <c r="AC503" s="36"/>
      <c r="AD503" s="36"/>
      <c r="AE503" s="36"/>
      <c r="AT503" s="19" t="s">
        <v>158</v>
      </c>
      <c r="AU503" s="19" t="s">
        <v>84</v>
      </c>
    </row>
    <row r="504" spans="1:65" s="2" customFormat="1" ht="14.4" customHeight="1">
      <c r="A504" s="36"/>
      <c r="B504" s="37"/>
      <c r="C504" s="248" t="s">
        <v>692</v>
      </c>
      <c r="D504" s="248" t="s">
        <v>222</v>
      </c>
      <c r="E504" s="249" t="s">
        <v>693</v>
      </c>
      <c r="F504" s="250" t="s">
        <v>694</v>
      </c>
      <c r="G504" s="251" t="s">
        <v>350</v>
      </c>
      <c r="H504" s="252">
        <v>1</v>
      </c>
      <c r="I504" s="253"/>
      <c r="J504" s="254">
        <f>ROUND(I504*H504,1)</f>
        <v>0</v>
      </c>
      <c r="K504" s="250" t="s">
        <v>19</v>
      </c>
      <c r="L504" s="255"/>
      <c r="M504" s="256" t="s">
        <v>19</v>
      </c>
      <c r="N504" s="257" t="s">
        <v>44</v>
      </c>
      <c r="O504" s="66"/>
      <c r="P504" s="197">
        <f>O504*H504</f>
        <v>0</v>
      </c>
      <c r="Q504" s="197">
        <v>1.3599999999999999E-2</v>
      </c>
      <c r="R504" s="197">
        <f>Q504*H504</f>
        <v>1.3599999999999999E-2</v>
      </c>
      <c r="S504" s="197">
        <v>0</v>
      </c>
      <c r="T504" s="197">
        <f>S504*H504</f>
        <v>0</v>
      </c>
      <c r="U504" s="198" t="s">
        <v>19</v>
      </c>
      <c r="V504" s="36"/>
      <c r="W504" s="36"/>
      <c r="X504" s="36"/>
      <c r="Y504" s="36"/>
      <c r="Z504" s="36"/>
      <c r="AA504" s="36"/>
      <c r="AB504" s="36"/>
      <c r="AC504" s="36"/>
      <c r="AD504" s="36"/>
      <c r="AE504" s="36"/>
      <c r="AR504" s="199" t="s">
        <v>210</v>
      </c>
      <c r="AT504" s="199" t="s">
        <v>222</v>
      </c>
      <c r="AU504" s="199" t="s">
        <v>84</v>
      </c>
      <c r="AY504" s="19" t="s">
        <v>147</v>
      </c>
      <c r="BE504" s="200">
        <f>IF(N504="základní",J504,0)</f>
        <v>0</v>
      </c>
      <c r="BF504" s="200">
        <f>IF(N504="snížená",J504,0)</f>
        <v>0</v>
      </c>
      <c r="BG504" s="200">
        <f>IF(N504="zákl. přenesená",J504,0)</f>
        <v>0</v>
      </c>
      <c r="BH504" s="200">
        <f>IF(N504="sníž. přenesená",J504,0)</f>
        <v>0</v>
      </c>
      <c r="BI504" s="200">
        <f>IF(N504="nulová",J504,0)</f>
        <v>0</v>
      </c>
      <c r="BJ504" s="19" t="s">
        <v>81</v>
      </c>
      <c r="BK504" s="200">
        <f>ROUND(I504*H504,1)</f>
        <v>0</v>
      </c>
      <c r="BL504" s="19" t="s">
        <v>156</v>
      </c>
      <c r="BM504" s="199" t="s">
        <v>695</v>
      </c>
    </row>
    <row r="505" spans="1:65" s="12" customFormat="1" ht="22.8" customHeight="1">
      <c r="B505" s="172"/>
      <c r="C505" s="173"/>
      <c r="D505" s="174" t="s">
        <v>71</v>
      </c>
      <c r="E505" s="186" t="s">
        <v>216</v>
      </c>
      <c r="F505" s="186" t="s">
        <v>696</v>
      </c>
      <c r="G505" s="173"/>
      <c r="H505" s="173"/>
      <c r="I505" s="176"/>
      <c r="J505" s="187">
        <f>BK505</f>
        <v>0</v>
      </c>
      <c r="K505" s="173"/>
      <c r="L505" s="178"/>
      <c r="M505" s="179"/>
      <c r="N505" s="180"/>
      <c r="O505" s="180"/>
      <c r="P505" s="181">
        <f>P506+P521+P541</f>
        <v>0</v>
      </c>
      <c r="Q505" s="180"/>
      <c r="R505" s="181">
        <f>R506+R521+R541</f>
        <v>0</v>
      </c>
      <c r="S505" s="180"/>
      <c r="T505" s="181">
        <f>T506+T521+T541</f>
        <v>25.863184700000001</v>
      </c>
      <c r="U505" s="182"/>
      <c r="AR505" s="183" t="s">
        <v>77</v>
      </c>
      <c r="AT505" s="184" t="s">
        <v>71</v>
      </c>
      <c r="AU505" s="184" t="s">
        <v>77</v>
      </c>
      <c r="AY505" s="183" t="s">
        <v>147</v>
      </c>
      <c r="BK505" s="185">
        <f>BK506+BK521+BK541</f>
        <v>0</v>
      </c>
    </row>
    <row r="506" spans="1:65" s="12" customFormat="1" ht="20.85" customHeight="1">
      <c r="B506" s="172"/>
      <c r="C506" s="173"/>
      <c r="D506" s="174" t="s">
        <v>71</v>
      </c>
      <c r="E506" s="186" t="s">
        <v>692</v>
      </c>
      <c r="F506" s="186" t="s">
        <v>697</v>
      </c>
      <c r="G506" s="173"/>
      <c r="H506" s="173"/>
      <c r="I506" s="176"/>
      <c r="J506" s="187">
        <f>BK506</f>
        <v>0</v>
      </c>
      <c r="K506" s="173"/>
      <c r="L506" s="178"/>
      <c r="M506" s="179"/>
      <c r="N506" s="180"/>
      <c r="O506" s="180"/>
      <c r="P506" s="181">
        <f>SUM(P507:P520)</f>
        <v>0</v>
      </c>
      <c r="Q506" s="180"/>
      <c r="R506" s="181">
        <f>SUM(R507:R520)</f>
        <v>0</v>
      </c>
      <c r="S506" s="180"/>
      <c r="T506" s="181">
        <f>SUM(T507:T520)</f>
        <v>0</v>
      </c>
      <c r="U506" s="182"/>
      <c r="AR506" s="183" t="s">
        <v>77</v>
      </c>
      <c r="AT506" s="184" t="s">
        <v>71</v>
      </c>
      <c r="AU506" s="184" t="s">
        <v>81</v>
      </c>
      <c r="AY506" s="183" t="s">
        <v>147</v>
      </c>
      <c r="BK506" s="185">
        <f>SUM(BK507:BK520)</f>
        <v>0</v>
      </c>
    </row>
    <row r="507" spans="1:65" s="2" customFormat="1" ht="14.4" customHeight="1">
      <c r="A507" s="36"/>
      <c r="B507" s="37"/>
      <c r="C507" s="188" t="s">
        <v>698</v>
      </c>
      <c r="D507" s="188" t="s">
        <v>151</v>
      </c>
      <c r="E507" s="189" t="s">
        <v>699</v>
      </c>
      <c r="F507" s="190" t="s">
        <v>700</v>
      </c>
      <c r="G507" s="191" t="s">
        <v>701</v>
      </c>
      <c r="H507" s="192">
        <v>2</v>
      </c>
      <c r="I507" s="193"/>
      <c r="J507" s="194">
        <f>ROUND(I507*H507,1)</f>
        <v>0</v>
      </c>
      <c r="K507" s="190" t="s">
        <v>155</v>
      </c>
      <c r="L507" s="41"/>
      <c r="M507" s="195" t="s">
        <v>19</v>
      </c>
      <c r="N507" s="196" t="s">
        <v>44</v>
      </c>
      <c r="O507" s="66"/>
      <c r="P507" s="197">
        <f>O507*H507</f>
        <v>0</v>
      </c>
      <c r="Q507" s="197">
        <v>0</v>
      </c>
      <c r="R507" s="197">
        <f>Q507*H507</f>
        <v>0</v>
      </c>
      <c r="S507" s="197">
        <v>0</v>
      </c>
      <c r="T507" s="197">
        <f>S507*H507</f>
        <v>0</v>
      </c>
      <c r="U507" s="198" t="s">
        <v>19</v>
      </c>
      <c r="V507" s="36"/>
      <c r="W507" s="36"/>
      <c r="X507" s="36"/>
      <c r="Y507" s="36"/>
      <c r="Z507" s="36"/>
      <c r="AA507" s="36"/>
      <c r="AB507" s="36"/>
      <c r="AC507" s="36"/>
      <c r="AD507" s="36"/>
      <c r="AE507" s="36"/>
      <c r="AR507" s="199" t="s">
        <v>156</v>
      </c>
      <c r="AT507" s="199" t="s">
        <v>151</v>
      </c>
      <c r="AU507" s="199" t="s">
        <v>84</v>
      </c>
      <c r="AY507" s="19" t="s">
        <v>147</v>
      </c>
      <c r="BE507" s="200">
        <f>IF(N507="základní",J507,0)</f>
        <v>0</v>
      </c>
      <c r="BF507" s="200">
        <f>IF(N507="snížená",J507,0)</f>
        <v>0</v>
      </c>
      <c r="BG507" s="200">
        <f>IF(N507="zákl. přenesená",J507,0)</f>
        <v>0</v>
      </c>
      <c r="BH507" s="200">
        <f>IF(N507="sníž. přenesená",J507,0)</f>
        <v>0</v>
      </c>
      <c r="BI507" s="200">
        <f>IF(N507="nulová",J507,0)</f>
        <v>0</v>
      </c>
      <c r="BJ507" s="19" t="s">
        <v>81</v>
      </c>
      <c r="BK507" s="200">
        <f>ROUND(I507*H507,1)</f>
        <v>0</v>
      </c>
      <c r="BL507" s="19" t="s">
        <v>156</v>
      </c>
      <c r="BM507" s="199" t="s">
        <v>702</v>
      </c>
    </row>
    <row r="508" spans="1:65" s="2" customFormat="1" ht="38.4">
      <c r="A508" s="36"/>
      <c r="B508" s="37"/>
      <c r="C508" s="38"/>
      <c r="D508" s="201" t="s">
        <v>158</v>
      </c>
      <c r="E508" s="38"/>
      <c r="F508" s="202" t="s">
        <v>703</v>
      </c>
      <c r="G508" s="38"/>
      <c r="H508" s="38"/>
      <c r="I508" s="110"/>
      <c r="J508" s="38"/>
      <c r="K508" s="38"/>
      <c r="L508" s="41"/>
      <c r="M508" s="203"/>
      <c r="N508" s="204"/>
      <c r="O508" s="66"/>
      <c r="P508" s="66"/>
      <c r="Q508" s="66"/>
      <c r="R508" s="66"/>
      <c r="S508" s="66"/>
      <c r="T508" s="66"/>
      <c r="U508" s="67"/>
      <c r="V508" s="36"/>
      <c r="W508" s="36"/>
      <c r="X508" s="36"/>
      <c r="Y508" s="36"/>
      <c r="Z508" s="36"/>
      <c r="AA508" s="36"/>
      <c r="AB508" s="36"/>
      <c r="AC508" s="36"/>
      <c r="AD508" s="36"/>
      <c r="AE508" s="36"/>
      <c r="AT508" s="19" t="s">
        <v>158</v>
      </c>
      <c r="AU508" s="19" t="s">
        <v>84</v>
      </c>
    </row>
    <row r="509" spans="1:65" s="2" customFormat="1" ht="19.8" customHeight="1">
      <c r="A509" s="36"/>
      <c r="B509" s="37"/>
      <c r="C509" s="188" t="s">
        <v>704</v>
      </c>
      <c r="D509" s="188" t="s">
        <v>151</v>
      </c>
      <c r="E509" s="189" t="s">
        <v>705</v>
      </c>
      <c r="F509" s="190" t="s">
        <v>706</v>
      </c>
      <c r="G509" s="191" t="s">
        <v>701</v>
      </c>
      <c r="H509" s="192">
        <v>120</v>
      </c>
      <c r="I509" s="193"/>
      <c r="J509" s="194">
        <f>ROUND(I509*H509,1)</f>
        <v>0</v>
      </c>
      <c r="K509" s="190" t="s">
        <v>155</v>
      </c>
      <c r="L509" s="41"/>
      <c r="M509" s="195" t="s">
        <v>19</v>
      </c>
      <c r="N509" s="196" t="s">
        <v>44</v>
      </c>
      <c r="O509" s="66"/>
      <c r="P509" s="197">
        <f>O509*H509</f>
        <v>0</v>
      </c>
      <c r="Q509" s="197">
        <v>0</v>
      </c>
      <c r="R509" s="197">
        <f>Q509*H509</f>
        <v>0</v>
      </c>
      <c r="S509" s="197">
        <v>0</v>
      </c>
      <c r="T509" s="197">
        <f>S509*H509</f>
        <v>0</v>
      </c>
      <c r="U509" s="198" t="s">
        <v>19</v>
      </c>
      <c r="V509" s="36"/>
      <c r="W509" s="36"/>
      <c r="X509" s="36"/>
      <c r="Y509" s="36"/>
      <c r="Z509" s="36"/>
      <c r="AA509" s="36"/>
      <c r="AB509" s="36"/>
      <c r="AC509" s="36"/>
      <c r="AD509" s="36"/>
      <c r="AE509" s="36"/>
      <c r="AR509" s="199" t="s">
        <v>156</v>
      </c>
      <c r="AT509" s="199" t="s">
        <v>151</v>
      </c>
      <c r="AU509" s="199" t="s">
        <v>84</v>
      </c>
      <c r="AY509" s="19" t="s">
        <v>147</v>
      </c>
      <c r="BE509" s="200">
        <f>IF(N509="základní",J509,0)</f>
        <v>0</v>
      </c>
      <c r="BF509" s="200">
        <f>IF(N509="snížená",J509,0)</f>
        <v>0</v>
      </c>
      <c r="BG509" s="200">
        <f>IF(N509="zákl. přenesená",J509,0)</f>
        <v>0</v>
      </c>
      <c r="BH509" s="200">
        <f>IF(N509="sníž. přenesená",J509,0)</f>
        <v>0</v>
      </c>
      <c r="BI509" s="200">
        <f>IF(N509="nulová",J509,0)</f>
        <v>0</v>
      </c>
      <c r="BJ509" s="19" t="s">
        <v>81</v>
      </c>
      <c r="BK509" s="200">
        <f>ROUND(I509*H509,1)</f>
        <v>0</v>
      </c>
      <c r="BL509" s="19" t="s">
        <v>156</v>
      </c>
      <c r="BM509" s="199" t="s">
        <v>707</v>
      </c>
    </row>
    <row r="510" spans="1:65" s="2" customFormat="1" ht="38.4">
      <c r="A510" s="36"/>
      <c r="B510" s="37"/>
      <c r="C510" s="38"/>
      <c r="D510" s="201" t="s">
        <v>158</v>
      </c>
      <c r="E510" s="38"/>
      <c r="F510" s="202" t="s">
        <v>703</v>
      </c>
      <c r="G510" s="38"/>
      <c r="H510" s="38"/>
      <c r="I510" s="110"/>
      <c r="J510" s="38"/>
      <c r="K510" s="38"/>
      <c r="L510" s="41"/>
      <c r="M510" s="203"/>
      <c r="N510" s="204"/>
      <c r="O510" s="66"/>
      <c r="P510" s="66"/>
      <c r="Q510" s="66"/>
      <c r="R510" s="66"/>
      <c r="S510" s="66"/>
      <c r="T510" s="66"/>
      <c r="U510" s="67"/>
      <c r="V510" s="36"/>
      <c r="W510" s="36"/>
      <c r="X510" s="36"/>
      <c r="Y510" s="36"/>
      <c r="Z510" s="36"/>
      <c r="AA510" s="36"/>
      <c r="AB510" s="36"/>
      <c r="AC510" s="36"/>
      <c r="AD510" s="36"/>
      <c r="AE510" s="36"/>
      <c r="AT510" s="19" t="s">
        <v>158</v>
      </c>
      <c r="AU510" s="19" t="s">
        <v>84</v>
      </c>
    </row>
    <row r="511" spans="1:65" s="13" customFormat="1" ht="10.199999999999999">
      <c r="B511" s="205"/>
      <c r="C511" s="206"/>
      <c r="D511" s="201" t="s">
        <v>160</v>
      </c>
      <c r="E511" s="207" t="s">
        <v>19</v>
      </c>
      <c r="F511" s="208" t="s">
        <v>708</v>
      </c>
      <c r="G511" s="206"/>
      <c r="H511" s="209">
        <v>120</v>
      </c>
      <c r="I511" s="210"/>
      <c r="J511" s="206"/>
      <c r="K511" s="206"/>
      <c r="L511" s="211"/>
      <c r="M511" s="212"/>
      <c r="N511" s="213"/>
      <c r="O511" s="213"/>
      <c r="P511" s="213"/>
      <c r="Q511" s="213"/>
      <c r="R511" s="213"/>
      <c r="S511" s="213"/>
      <c r="T511" s="213"/>
      <c r="U511" s="214"/>
      <c r="AT511" s="215" t="s">
        <v>160</v>
      </c>
      <c r="AU511" s="215" t="s">
        <v>84</v>
      </c>
      <c r="AV511" s="13" t="s">
        <v>81</v>
      </c>
      <c r="AW511" s="13" t="s">
        <v>33</v>
      </c>
      <c r="AX511" s="13" t="s">
        <v>77</v>
      </c>
      <c r="AY511" s="215" t="s">
        <v>147</v>
      </c>
    </row>
    <row r="512" spans="1:65" s="2" customFormat="1" ht="14.4" customHeight="1">
      <c r="A512" s="36"/>
      <c r="B512" s="37"/>
      <c r="C512" s="188" t="s">
        <v>709</v>
      </c>
      <c r="D512" s="188" t="s">
        <v>151</v>
      </c>
      <c r="E512" s="189" t="s">
        <v>710</v>
      </c>
      <c r="F512" s="190" t="s">
        <v>711</v>
      </c>
      <c r="G512" s="191" t="s">
        <v>701</v>
      </c>
      <c r="H512" s="192">
        <v>2</v>
      </c>
      <c r="I512" s="193"/>
      <c r="J512" s="194">
        <f>ROUND(I512*H512,1)</f>
        <v>0</v>
      </c>
      <c r="K512" s="190" t="s">
        <v>155</v>
      </c>
      <c r="L512" s="41"/>
      <c r="M512" s="195" t="s">
        <v>19</v>
      </c>
      <c r="N512" s="196" t="s">
        <v>44</v>
      </c>
      <c r="O512" s="66"/>
      <c r="P512" s="197">
        <f>O512*H512</f>
        <v>0</v>
      </c>
      <c r="Q512" s="197">
        <v>0</v>
      </c>
      <c r="R512" s="197">
        <f>Q512*H512</f>
        <v>0</v>
      </c>
      <c r="S512" s="197">
        <v>0</v>
      </c>
      <c r="T512" s="197">
        <f>S512*H512</f>
        <v>0</v>
      </c>
      <c r="U512" s="198" t="s">
        <v>19</v>
      </c>
      <c r="V512" s="36"/>
      <c r="W512" s="36"/>
      <c r="X512" s="36"/>
      <c r="Y512" s="36"/>
      <c r="Z512" s="36"/>
      <c r="AA512" s="36"/>
      <c r="AB512" s="36"/>
      <c r="AC512" s="36"/>
      <c r="AD512" s="36"/>
      <c r="AE512" s="36"/>
      <c r="AR512" s="199" t="s">
        <v>156</v>
      </c>
      <c r="AT512" s="199" t="s">
        <v>151</v>
      </c>
      <c r="AU512" s="199" t="s">
        <v>84</v>
      </c>
      <c r="AY512" s="19" t="s">
        <v>147</v>
      </c>
      <c r="BE512" s="200">
        <f>IF(N512="základní",J512,0)</f>
        <v>0</v>
      </c>
      <c r="BF512" s="200">
        <f>IF(N512="snížená",J512,0)</f>
        <v>0</v>
      </c>
      <c r="BG512" s="200">
        <f>IF(N512="zákl. přenesená",J512,0)</f>
        <v>0</v>
      </c>
      <c r="BH512" s="200">
        <f>IF(N512="sníž. přenesená",J512,0)</f>
        <v>0</v>
      </c>
      <c r="BI512" s="200">
        <f>IF(N512="nulová",J512,0)</f>
        <v>0</v>
      </c>
      <c r="BJ512" s="19" t="s">
        <v>81</v>
      </c>
      <c r="BK512" s="200">
        <f>ROUND(I512*H512,1)</f>
        <v>0</v>
      </c>
      <c r="BL512" s="19" t="s">
        <v>156</v>
      </c>
      <c r="BM512" s="199" t="s">
        <v>712</v>
      </c>
    </row>
    <row r="513" spans="1:65" s="2" customFormat="1" ht="28.8">
      <c r="A513" s="36"/>
      <c r="B513" s="37"/>
      <c r="C513" s="38"/>
      <c r="D513" s="201" t="s">
        <v>158</v>
      </c>
      <c r="E513" s="38"/>
      <c r="F513" s="202" t="s">
        <v>713</v>
      </c>
      <c r="G513" s="38"/>
      <c r="H513" s="38"/>
      <c r="I513" s="110"/>
      <c r="J513" s="38"/>
      <c r="K513" s="38"/>
      <c r="L513" s="41"/>
      <c r="M513" s="203"/>
      <c r="N513" s="204"/>
      <c r="O513" s="66"/>
      <c r="P513" s="66"/>
      <c r="Q513" s="66"/>
      <c r="R513" s="66"/>
      <c r="S513" s="66"/>
      <c r="T513" s="66"/>
      <c r="U513" s="67"/>
      <c r="V513" s="36"/>
      <c r="W513" s="36"/>
      <c r="X513" s="36"/>
      <c r="Y513" s="36"/>
      <c r="Z513" s="36"/>
      <c r="AA513" s="36"/>
      <c r="AB513" s="36"/>
      <c r="AC513" s="36"/>
      <c r="AD513" s="36"/>
      <c r="AE513" s="36"/>
      <c r="AT513" s="19" t="s">
        <v>158</v>
      </c>
      <c r="AU513" s="19" t="s">
        <v>84</v>
      </c>
    </row>
    <row r="514" spans="1:65" s="2" customFormat="1" ht="14.4" customHeight="1">
      <c r="A514" s="36"/>
      <c r="B514" s="37"/>
      <c r="C514" s="188" t="s">
        <v>714</v>
      </c>
      <c r="D514" s="188" t="s">
        <v>151</v>
      </c>
      <c r="E514" s="189" t="s">
        <v>715</v>
      </c>
      <c r="F514" s="190" t="s">
        <v>716</v>
      </c>
      <c r="G514" s="191" t="s">
        <v>701</v>
      </c>
      <c r="H514" s="192">
        <v>1</v>
      </c>
      <c r="I514" s="193"/>
      <c r="J514" s="194">
        <f>ROUND(I514*H514,1)</f>
        <v>0</v>
      </c>
      <c r="K514" s="190" t="s">
        <v>155</v>
      </c>
      <c r="L514" s="41"/>
      <c r="M514" s="195" t="s">
        <v>19</v>
      </c>
      <c r="N514" s="196" t="s">
        <v>44</v>
      </c>
      <c r="O514" s="66"/>
      <c r="P514" s="197">
        <f>O514*H514</f>
        <v>0</v>
      </c>
      <c r="Q514" s="197">
        <v>0</v>
      </c>
      <c r="R514" s="197">
        <f>Q514*H514</f>
        <v>0</v>
      </c>
      <c r="S514" s="197">
        <v>0</v>
      </c>
      <c r="T514" s="197">
        <f>S514*H514</f>
        <v>0</v>
      </c>
      <c r="U514" s="198" t="s">
        <v>19</v>
      </c>
      <c r="V514" s="36"/>
      <c r="W514" s="36"/>
      <c r="X514" s="36"/>
      <c r="Y514" s="36"/>
      <c r="Z514" s="36"/>
      <c r="AA514" s="36"/>
      <c r="AB514" s="36"/>
      <c r="AC514" s="36"/>
      <c r="AD514" s="36"/>
      <c r="AE514" s="36"/>
      <c r="AR514" s="199" t="s">
        <v>156</v>
      </c>
      <c r="AT514" s="199" t="s">
        <v>151</v>
      </c>
      <c r="AU514" s="199" t="s">
        <v>84</v>
      </c>
      <c r="AY514" s="19" t="s">
        <v>147</v>
      </c>
      <c r="BE514" s="200">
        <f>IF(N514="základní",J514,0)</f>
        <v>0</v>
      </c>
      <c r="BF514" s="200">
        <f>IF(N514="snížená",J514,0)</f>
        <v>0</v>
      </c>
      <c r="BG514" s="200">
        <f>IF(N514="zákl. přenesená",J514,0)</f>
        <v>0</v>
      </c>
      <c r="BH514" s="200">
        <f>IF(N514="sníž. přenesená",J514,0)</f>
        <v>0</v>
      </c>
      <c r="BI514" s="200">
        <f>IF(N514="nulová",J514,0)</f>
        <v>0</v>
      </c>
      <c r="BJ514" s="19" t="s">
        <v>81</v>
      </c>
      <c r="BK514" s="200">
        <f>ROUND(I514*H514,1)</f>
        <v>0</v>
      </c>
      <c r="BL514" s="19" t="s">
        <v>156</v>
      </c>
      <c r="BM514" s="199" t="s">
        <v>717</v>
      </c>
    </row>
    <row r="515" spans="1:65" s="2" customFormat="1" ht="38.4">
      <c r="A515" s="36"/>
      <c r="B515" s="37"/>
      <c r="C515" s="38"/>
      <c r="D515" s="201" t="s">
        <v>158</v>
      </c>
      <c r="E515" s="38"/>
      <c r="F515" s="202" t="s">
        <v>703</v>
      </c>
      <c r="G515" s="38"/>
      <c r="H515" s="38"/>
      <c r="I515" s="110"/>
      <c r="J515" s="38"/>
      <c r="K515" s="38"/>
      <c r="L515" s="41"/>
      <c r="M515" s="203"/>
      <c r="N515" s="204"/>
      <c r="O515" s="66"/>
      <c r="P515" s="66"/>
      <c r="Q515" s="66"/>
      <c r="R515" s="66"/>
      <c r="S515" s="66"/>
      <c r="T515" s="66"/>
      <c r="U515" s="67"/>
      <c r="V515" s="36"/>
      <c r="W515" s="36"/>
      <c r="X515" s="36"/>
      <c r="Y515" s="36"/>
      <c r="Z515" s="36"/>
      <c r="AA515" s="36"/>
      <c r="AB515" s="36"/>
      <c r="AC515" s="36"/>
      <c r="AD515" s="36"/>
      <c r="AE515" s="36"/>
      <c r="AT515" s="19" t="s">
        <v>158</v>
      </c>
      <c r="AU515" s="19" t="s">
        <v>84</v>
      </c>
    </row>
    <row r="516" spans="1:65" s="2" customFormat="1" ht="19.8" customHeight="1">
      <c r="A516" s="36"/>
      <c r="B516" s="37"/>
      <c r="C516" s="188" t="s">
        <v>718</v>
      </c>
      <c r="D516" s="188" t="s">
        <v>151</v>
      </c>
      <c r="E516" s="189" t="s">
        <v>719</v>
      </c>
      <c r="F516" s="190" t="s">
        <v>720</v>
      </c>
      <c r="G516" s="191" t="s">
        <v>701</v>
      </c>
      <c r="H516" s="192">
        <v>60</v>
      </c>
      <c r="I516" s="193"/>
      <c r="J516" s="194">
        <f>ROUND(I516*H516,1)</f>
        <v>0</v>
      </c>
      <c r="K516" s="190" t="s">
        <v>155</v>
      </c>
      <c r="L516" s="41"/>
      <c r="M516" s="195" t="s">
        <v>19</v>
      </c>
      <c r="N516" s="196" t="s">
        <v>44</v>
      </c>
      <c r="O516" s="66"/>
      <c r="P516" s="197">
        <f>O516*H516</f>
        <v>0</v>
      </c>
      <c r="Q516" s="197">
        <v>0</v>
      </c>
      <c r="R516" s="197">
        <f>Q516*H516</f>
        <v>0</v>
      </c>
      <c r="S516" s="197">
        <v>0</v>
      </c>
      <c r="T516" s="197">
        <f>S516*H516</f>
        <v>0</v>
      </c>
      <c r="U516" s="198" t="s">
        <v>19</v>
      </c>
      <c r="V516" s="36"/>
      <c r="W516" s="36"/>
      <c r="X516" s="36"/>
      <c r="Y516" s="36"/>
      <c r="Z516" s="36"/>
      <c r="AA516" s="36"/>
      <c r="AB516" s="36"/>
      <c r="AC516" s="36"/>
      <c r="AD516" s="36"/>
      <c r="AE516" s="36"/>
      <c r="AR516" s="199" t="s">
        <v>156</v>
      </c>
      <c r="AT516" s="199" t="s">
        <v>151</v>
      </c>
      <c r="AU516" s="199" t="s">
        <v>84</v>
      </c>
      <c r="AY516" s="19" t="s">
        <v>147</v>
      </c>
      <c r="BE516" s="200">
        <f>IF(N516="základní",J516,0)</f>
        <v>0</v>
      </c>
      <c r="BF516" s="200">
        <f>IF(N516="snížená",J516,0)</f>
        <v>0</v>
      </c>
      <c r="BG516" s="200">
        <f>IF(N516="zákl. přenesená",J516,0)</f>
        <v>0</v>
      </c>
      <c r="BH516" s="200">
        <f>IF(N516="sníž. přenesená",J516,0)</f>
        <v>0</v>
      </c>
      <c r="BI516" s="200">
        <f>IF(N516="nulová",J516,0)</f>
        <v>0</v>
      </c>
      <c r="BJ516" s="19" t="s">
        <v>81</v>
      </c>
      <c r="BK516" s="200">
        <f>ROUND(I516*H516,1)</f>
        <v>0</v>
      </c>
      <c r="BL516" s="19" t="s">
        <v>156</v>
      </c>
      <c r="BM516" s="199" t="s">
        <v>721</v>
      </c>
    </row>
    <row r="517" spans="1:65" s="2" customFormat="1" ht="38.4">
      <c r="A517" s="36"/>
      <c r="B517" s="37"/>
      <c r="C517" s="38"/>
      <c r="D517" s="201" t="s">
        <v>158</v>
      </c>
      <c r="E517" s="38"/>
      <c r="F517" s="202" t="s">
        <v>703</v>
      </c>
      <c r="G517" s="38"/>
      <c r="H517" s="38"/>
      <c r="I517" s="110"/>
      <c r="J517" s="38"/>
      <c r="K517" s="38"/>
      <c r="L517" s="41"/>
      <c r="M517" s="203"/>
      <c r="N517" s="204"/>
      <c r="O517" s="66"/>
      <c r="P517" s="66"/>
      <c r="Q517" s="66"/>
      <c r="R517" s="66"/>
      <c r="S517" s="66"/>
      <c r="T517" s="66"/>
      <c r="U517" s="67"/>
      <c r="V517" s="36"/>
      <c r="W517" s="36"/>
      <c r="X517" s="36"/>
      <c r="Y517" s="36"/>
      <c r="Z517" s="36"/>
      <c r="AA517" s="36"/>
      <c r="AB517" s="36"/>
      <c r="AC517" s="36"/>
      <c r="AD517" s="36"/>
      <c r="AE517" s="36"/>
      <c r="AT517" s="19" t="s">
        <v>158</v>
      </c>
      <c r="AU517" s="19" t="s">
        <v>84</v>
      </c>
    </row>
    <row r="518" spans="1:65" s="13" customFormat="1" ht="10.199999999999999">
      <c r="B518" s="205"/>
      <c r="C518" s="206"/>
      <c r="D518" s="201" t="s">
        <v>160</v>
      </c>
      <c r="E518" s="207" t="s">
        <v>19</v>
      </c>
      <c r="F518" s="208" t="s">
        <v>722</v>
      </c>
      <c r="G518" s="206"/>
      <c r="H518" s="209">
        <v>60</v>
      </c>
      <c r="I518" s="210"/>
      <c r="J518" s="206"/>
      <c r="K518" s="206"/>
      <c r="L518" s="211"/>
      <c r="M518" s="212"/>
      <c r="N518" s="213"/>
      <c r="O518" s="213"/>
      <c r="P518" s="213"/>
      <c r="Q518" s="213"/>
      <c r="R518" s="213"/>
      <c r="S518" s="213"/>
      <c r="T518" s="213"/>
      <c r="U518" s="214"/>
      <c r="AT518" s="215" t="s">
        <v>160</v>
      </c>
      <c r="AU518" s="215" t="s">
        <v>84</v>
      </c>
      <c r="AV518" s="13" t="s">
        <v>81</v>
      </c>
      <c r="AW518" s="13" t="s">
        <v>33</v>
      </c>
      <c r="AX518" s="13" t="s">
        <v>77</v>
      </c>
      <c r="AY518" s="215" t="s">
        <v>147</v>
      </c>
    </row>
    <row r="519" spans="1:65" s="2" customFormat="1" ht="14.4" customHeight="1">
      <c r="A519" s="36"/>
      <c r="B519" s="37"/>
      <c r="C519" s="188" t="s">
        <v>723</v>
      </c>
      <c r="D519" s="188" t="s">
        <v>151</v>
      </c>
      <c r="E519" s="189" t="s">
        <v>724</v>
      </c>
      <c r="F519" s="190" t="s">
        <v>725</v>
      </c>
      <c r="G519" s="191" t="s">
        <v>701</v>
      </c>
      <c r="H519" s="192">
        <v>1</v>
      </c>
      <c r="I519" s="193"/>
      <c r="J519" s="194">
        <f>ROUND(I519*H519,1)</f>
        <v>0</v>
      </c>
      <c r="K519" s="190" t="s">
        <v>155</v>
      </c>
      <c r="L519" s="41"/>
      <c r="M519" s="195" t="s">
        <v>19</v>
      </c>
      <c r="N519" s="196" t="s">
        <v>44</v>
      </c>
      <c r="O519" s="66"/>
      <c r="P519" s="197">
        <f>O519*H519</f>
        <v>0</v>
      </c>
      <c r="Q519" s="197">
        <v>0</v>
      </c>
      <c r="R519" s="197">
        <f>Q519*H519</f>
        <v>0</v>
      </c>
      <c r="S519" s="197">
        <v>0</v>
      </c>
      <c r="T519" s="197">
        <f>S519*H519</f>
        <v>0</v>
      </c>
      <c r="U519" s="198" t="s">
        <v>19</v>
      </c>
      <c r="V519" s="36"/>
      <c r="W519" s="36"/>
      <c r="X519" s="36"/>
      <c r="Y519" s="36"/>
      <c r="Z519" s="36"/>
      <c r="AA519" s="36"/>
      <c r="AB519" s="36"/>
      <c r="AC519" s="36"/>
      <c r="AD519" s="36"/>
      <c r="AE519" s="36"/>
      <c r="AR519" s="199" t="s">
        <v>156</v>
      </c>
      <c r="AT519" s="199" t="s">
        <v>151</v>
      </c>
      <c r="AU519" s="199" t="s">
        <v>84</v>
      </c>
      <c r="AY519" s="19" t="s">
        <v>147</v>
      </c>
      <c r="BE519" s="200">
        <f>IF(N519="základní",J519,0)</f>
        <v>0</v>
      </c>
      <c r="BF519" s="200">
        <f>IF(N519="snížená",J519,0)</f>
        <v>0</v>
      </c>
      <c r="BG519" s="200">
        <f>IF(N519="zákl. přenesená",J519,0)</f>
        <v>0</v>
      </c>
      <c r="BH519" s="200">
        <f>IF(N519="sníž. přenesená",J519,0)</f>
        <v>0</v>
      </c>
      <c r="BI519" s="200">
        <f>IF(N519="nulová",J519,0)</f>
        <v>0</v>
      </c>
      <c r="BJ519" s="19" t="s">
        <v>81</v>
      </c>
      <c r="BK519" s="200">
        <f>ROUND(I519*H519,1)</f>
        <v>0</v>
      </c>
      <c r="BL519" s="19" t="s">
        <v>156</v>
      </c>
      <c r="BM519" s="199" t="s">
        <v>726</v>
      </c>
    </row>
    <row r="520" spans="1:65" s="2" customFormat="1" ht="28.8">
      <c r="A520" s="36"/>
      <c r="B520" s="37"/>
      <c r="C520" s="38"/>
      <c r="D520" s="201" t="s">
        <v>158</v>
      </c>
      <c r="E520" s="38"/>
      <c r="F520" s="202" t="s">
        <v>713</v>
      </c>
      <c r="G520" s="38"/>
      <c r="H520" s="38"/>
      <c r="I520" s="110"/>
      <c r="J520" s="38"/>
      <c r="K520" s="38"/>
      <c r="L520" s="41"/>
      <c r="M520" s="203"/>
      <c r="N520" s="204"/>
      <c r="O520" s="66"/>
      <c r="P520" s="66"/>
      <c r="Q520" s="66"/>
      <c r="R520" s="66"/>
      <c r="S520" s="66"/>
      <c r="T520" s="66"/>
      <c r="U520" s="67"/>
      <c r="V520" s="36"/>
      <c r="W520" s="36"/>
      <c r="X520" s="36"/>
      <c r="Y520" s="36"/>
      <c r="Z520" s="36"/>
      <c r="AA520" s="36"/>
      <c r="AB520" s="36"/>
      <c r="AC520" s="36"/>
      <c r="AD520" s="36"/>
      <c r="AE520" s="36"/>
      <c r="AT520" s="19" t="s">
        <v>158</v>
      </c>
      <c r="AU520" s="19" t="s">
        <v>84</v>
      </c>
    </row>
    <row r="521" spans="1:65" s="12" customFormat="1" ht="20.85" customHeight="1">
      <c r="B521" s="172"/>
      <c r="C521" s="173"/>
      <c r="D521" s="174" t="s">
        <v>71</v>
      </c>
      <c r="E521" s="186" t="s">
        <v>727</v>
      </c>
      <c r="F521" s="186" t="s">
        <v>728</v>
      </c>
      <c r="G521" s="173"/>
      <c r="H521" s="173"/>
      <c r="I521" s="176"/>
      <c r="J521" s="187">
        <f>BK521</f>
        <v>0</v>
      </c>
      <c r="K521" s="173"/>
      <c r="L521" s="178"/>
      <c r="M521" s="179"/>
      <c r="N521" s="180"/>
      <c r="O521" s="180"/>
      <c r="P521" s="181">
        <f>SUM(P522:P540)</f>
        <v>0</v>
      </c>
      <c r="Q521" s="180"/>
      <c r="R521" s="181">
        <f>SUM(R522:R540)</f>
        <v>0</v>
      </c>
      <c r="S521" s="180"/>
      <c r="T521" s="181">
        <f>SUM(T522:T540)</f>
        <v>1.0477300000000001</v>
      </c>
      <c r="U521" s="182"/>
      <c r="AR521" s="183" t="s">
        <v>77</v>
      </c>
      <c r="AT521" s="184" t="s">
        <v>71</v>
      </c>
      <c r="AU521" s="184" t="s">
        <v>81</v>
      </c>
      <c r="AY521" s="183" t="s">
        <v>147</v>
      </c>
      <c r="BK521" s="185">
        <f>SUM(BK522:BK540)</f>
        <v>0</v>
      </c>
    </row>
    <row r="522" spans="1:65" s="2" customFormat="1" ht="14.4" customHeight="1">
      <c r="A522" s="36"/>
      <c r="B522" s="37"/>
      <c r="C522" s="188" t="s">
        <v>729</v>
      </c>
      <c r="D522" s="188" t="s">
        <v>151</v>
      </c>
      <c r="E522" s="189" t="s">
        <v>730</v>
      </c>
      <c r="F522" s="190" t="s">
        <v>731</v>
      </c>
      <c r="G522" s="191" t="s">
        <v>213</v>
      </c>
      <c r="H522" s="192">
        <v>23.4</v>
      </c>
      <c r="I522" s="193"/>
      <c r="J522" s="194">
        <f>ROUND(I522*H522,1)</f>
        <v>0</v>
      </c>
      <c r="K522" s="190" t="s">
        <v>155</v>
      </c>
      <c r="L522" s="41"/>
      <c r="M522" s="195" t="s">
        <v>19</v>
      </c>
      <c r="N522" s="196" t="s">
        <v>44</v>
      </c>
      <c r="O522" s="66"/>
      <c r="P522" s="197">
        <f>O522*H522</f>
        <v>0</v>
      </c>
      <c r="Q522" s="197">
        <v>0</v>
      </c>
      <c r="R522" s="197">
        <f>Q522*H522</f>
        <v>0</v>
      </c>
      <c r="S522" s="197">
        <v>2.5000000000000001E-3</v>
      </c>
      <c r="T522" s="197">
        <f>S522*H522</f>
        <v>5.8499999999999996E-2</v>
      </c>
      <c r="U522" s="198" t="s">
        <v>19</v>
      </c>
      <c r="V522" s="36"/>
      <c r="W522" s="36"/>
      <c r="X522" s="36"/>
      <c r="Y522" s="36"/>
      <c r="Z522" s="36"/>
      <c r="AA522" s="36"/>
      <c r="AB522" s="36"/>
      <c r="AC522" s="36"/>
      <c r="AD522" s="36"/>
      <c r="AE522" s="36"/>
      <c r="AR522" s="199" t="s">
        <v>156</v>
      </c>
      <c r="AT522" s="199" t="s">
        <v>151</v>
      </c>
      <c r="AU522" s="199" t="s">
        <v>84</v>
      </c>
      <c r="AY522" s="19" t="s">
        <v>147</v>
      </c>
      <c r="BE522" s="200">
        <f>IF(N522="základní",J522,0)</f>
        <v>0</v>
      </c>
      <c r="BF522" s="200">
        <f>IF(N522="snížená",J522,0)</f>
        <v>0</v>
      </c>
      <c r="BG522" s="200">
        <f>IF(N522="zákl. přenesená",J522,0)</f>
        <v>0</v>
      </c>
      <c r="BH522" s="200">
        <f>IF(N522="sníž. přenesená",J522,0)</f>
        <v>0</v>
      </c>
      <c r="BI522" s="200">
        <f>IF(N522="nulová",J522,0)</f>
        <v>0</v>
      </c>
      <c r="BJ522" s="19" t="s">
        <v>81</v>
      </c>
      <c r="BK522" s="200">
        <f>ROUND(I522*H522,1)</f>
        <v>0</v>
      </c>
      <c r="BL522" s="19" t="s">
        <v>156</v>
      </c>
      <c r="BM522" s="199" t="s">
        <v>732</v>
      </c>
    </row>
    <row r="523" spans="1:65" s="13" customFormat="1" ht="10.199999999999999">
      <c r="B523" s="205"/>
      <c r="C523" s="206"/>
      <c r="D523" s="201" t="s">
        <v>160</v>
      </c>
      <c r="E523" s="207" t="s">
        <v>19</v>
      </c>
      <c r="F523" s="208" t="s">
        <v>733</v>
      </c>
      <c r="G523" s="206"/>
      <c r="H523" s="209">
        <v>23.4</v>
      </c>
      <c r="I523" s="210"/>
      <c r="J523" s="206"/>
      <c r="K523" s="206"/>
      <c r="L523" s="211"/>
      <c r="M523" s="212"/>
      <c r="N523" s="213"/>
      <c r="O523" s="213"/>
      <c r="P523" s="213"/>
      <c r="Q523" s="213"/>
      <c r="R523" s="213"/>
      <c r="S523" s="213"/>
      <c r="T523" s="213"/>
      <c r="U523" s="214"/>
      <c r="AT523" s="215" t="s">
        <v>160</v>
      </c>
      <c r="AU523" s="215" t="s">
        <v>84</v>
      </c>
      <c r="AV523" s="13" t="s">
        <v>81</v>
      </c>
      <c r="AW523" s="13" t="s">
        <v>33</v>
      </c>
      <c r="AX523" s="13" t="s">
        <v>77</v>
      </c>
      <c r="AY523" s="215" t="s">
        <v>147</v>
      </c>
    </row>
    <row r="524" spans="1:65" s="2" customFormat="1" ht="14.4" customHeight="1">
      <c r="A524" s="36"/>
      <c r="B524" s="37"/>
      <c r="C524" s="188" t="s">
        <v>734</v>
      </c>
      <c r="D524" s="188" t="s">
        <v>151</v>
      </c>
      <c r="E524" s="189" t="s">
        <v>735</v>
      </c>
      <c r="F524" s="190" t="s">
        <v>736</v>
      </c>
      <c r="G524" s="191" t="s">
        <v>213</v>
      </c>
      <c r="H524" s="192">
        <v>23.4</v>
      </c>
      <c r="I524" s="193"/>
      <c r="J524" s="194">
        <f>ROUND(I524*H524,1)</f>
        <v>0</v>
      </c>
      <c r="K524" s="190" t="s">
        <v>155</v>
      </c>
      <c r="L524" s="41"/>
      <c r="M524" s="195" t="s">
        <v>19</v>
      </c>
      <c r="N524" s="196" t="s">
        <v>44</v>
      </c>
      <c r="O524" s="66"/>
      <c r="P524" s="197">
        <f>O524*H524</f>
        <v>0</v>
      </c>
      <c r="Q524" s="197">
        <v>0</v>
      </c>
      <c r="R524" s="197">
        <f>Q524*H524</f>
        <v>0</v>
      </c>
      <c r="S524" s="197">
        <v>0</v>
      </c>
      <c r="T524" s="197">
        <f>S524*H524</f>
        <v>0</v>
      </c>
      <c r="U524" s="198" t="s">
        <v>19</v>
      </c>
      <c r="V524" s="36"/>
      <c r="W524" s="36"/>
      <c r="X524" s="36"/>
      <c r="Y524" s="36"/>
      <c r="Z524" s="36"/>
      <c r="AA524" s="36"/>
      <c r="AB524" s="36"/>
      <c r="AC524" s="36"/>
      <c r="AD524" s="36"/>
      <c r="AE524" s="36"/>
      <c r="AR524" s="199" t="s">
        <v>156</v>
      </c>
      <c r="AT524" s="199" t="s">
        <v>151</v>
      </c>
      <c r="AU524" s="199" t="s">
        <v>84</v>
      </c>
      <c r="AY524" s="19" t="s">
        <v>147</v>
      </c>
      <c r="BE524" s="200">
        <f>IF(N524="základní",J524,0)</f>
        <v>0</v>
      </c>
      <c r="BF524" s="200">
        <f>IF(N524="snížená",J524,0)</f>
        <v>0</v>
      </c>
      <c r="BG524" s="200">
        <f>IF(N524="zákl. přenesená",J524,0)</f>
        <v>0</v>
      </c>
      <c r="BH524" s="200">
        <f>IF(N524="sníž. přenesená",J524,0)</f>
        <v>0</v>
      </c>
      <c r="BI524" s="200">
        <f>IF(N524="nulová",J524,0)</f>
        <v>0</v>
      </c>
      <c r="BJ524" s="19" t="s">
        <v>81</v>
      </c>
      <c r="BK524" s="200">
        <f>ROUND(I524*H524,1)</f>
        <v>0</v>
      </c>
      <c r="BL524" s="19" t="s">
        <v>156</v>
      </c>
      <c r="BM524" s="199" t="s">
        <v>737</v>
      </c>
    </row>
    <row r="525" spans="1:65" s="13" customFormat="1" ht="10.199999999999999">
      <c r="B525" s="205"/>
      <c r="C525" s="206"/>
      <c r="D525" s="201" t="s">
        <v>160</v>
      </c>
      <c r="E525" s="207" t="s">
        <v>19</v>
      </c>
      <c r="F525" s="208" t="s">
        <v>733</v>
      </c>
      <c r="G525" s="206"/>
      <c r="H525" s="209">
        <v>23.4</v>
      </c>
      <c r="I525" s="210"/>
      <c r="J525" s="206"/>
      <c r="K525" s="206"/>
      <c r="L525" s="211"/>
      <c r="M525" s="212"/>
      <c r="N525" s="213"/>
      <c r="O525" s="213"/>
      <c r="P525" s="213"/>
      <c r="Q525" s="213"/>
      <c r="R525" s="213"/>
      <c r="S525" s="213"/>
      <c r="T525" s="213"/>
      <c r="U525" s="214"/>
      <c r="AT525" s="215" t="s">
        <v>160</v>
      </c>
      <c r="AU525" s="215" t="s">
        <v>84</v>
      </c>
      <c r="AV525" s="13" t="s">
        <v>81</v>
      </c>
      <c r="AW525" s="13" t="s">
        <v>33</v>
      </c>
      <c r="AX525" s="13" t="s">
        <v>77</v>
      </c>
      <c r="AY525" s="215" t="s">
        <v>147</v>
      </c>
    </row>
    <row r="526" spans="1:65" s="2" customFormat="1" ht="14.4" customHeight="1">
      <c r="A526" s="36"/>
      <c r="B526" s="37"/>
      <c r="C526" s="188" t="s">
        <v>738</v>
      </c>
      <c r="D526" s="188" t="s">
        <v>151</v>
      </c>
      <c r="E526" s="189" t="s">
        <v>739</v>
      </c>
      <c r="F526" s="190" t="s">
        <v>740</v>
      </c>
      <c r="G526" s="191" t="s">
        <v>350</v>
      </c>
      <c r="H526" s="192">
        <v>1</v>
      </c>
      <c r="I526" s="193"/>
      <c r="J526" s="194">
        <f>ROUND(I526*H526,1)</f>
        <v>0</v>
      </c>
      <c r="K526" s="190" t="s">
        <v>155</v>
      </c>
      <c r="L526" s="41"/>
      <c r="M526" s="195" t="s">
        <v>19</v>
      </c>
      <c r="N526" s="196" t="s">
        <v>44</v>
      </c>
      <c r="O526" s="66"/>
      <c r="P526" s="197">
        <f>O526*H526</f>
        <v>0</v>
      </c>
      <c r="Q526" s="197">
        <v>0</v>
      </c>
      <c r="R526" s="197">
        <f>Q526*H526</f>
        <v>0</v>
      </c>
      <c r="S526" s="197">
        <v>5.0000000000000001E-3</v>
      </c>
      <c r="T526" s="197">
        <f>S526*H526</f>
        <v>5.0000000000000001E-3</v>
      </c>
      <c r="U526" s="198" t="s">
        <v>19</v>
      </c>
      <c r="V526" s="36"/>
      <c r="W526" s="36"/>
      <c r="X526" s="36"/>
      <c r="Y526" s="36"/>
      <c r="Z526" s="36"/>
      <c r="AA526" s="36"/>
      <c r="AB526" s="36"/>
      <c r="AC526" s="36"/>
      <c r="AD526" s="36"/>
      <c r="AE526" s="36"/>
      <c r="AR526" s="199" t="s">
        <v>156</v>
      </c>
      <c r="AT526" s="199" t="s">
        <v>151</v>
      </c>
      <c r="AU526" s="199" t="s">
        <v>84</v>
      </c>
      <c r="AY526" s="19" t="s">
        <v>147</v>
      </c>
      <c r="BE526" s="200">
        <f>IF(N526="základní",J526,0)</f>
        <v>0</v>
      </c>
      <c r="BF526" s="200">
        <f>IF(N526="snížená",J526,0)</f>
        <v>0</v>
      </c>
      <c r="BG526" s="200">
        <f>IF(N526="zákl. přenesená",J526,0)</f>
        <v>0</v>
      </c>
      <c r="BH526" s="200">
        <f>IF(N526="sníž. přenesená",J526,0)</f>
        <v>0</v>
      </c>
      <c r="BI526" s="200">
        <f>IF(N526="nulová",J526,0)</f>
        <v>0</v>
      </c>
      <c r="BJ526" s="19" t="s">
        <v>81</v>
      </c>
      <c r="BK526" s="200">
        <f>ROUND(I526*H526,1)</f>
        <v>0</v>
      </c>
      <c r="BL526" s="19" t="s">
        <v>156</v>
      </c>
      <c r="BM526" s="199" t="s">
        <v>741</v>
      </c>
    </row>
    <row r="527" spans="1:65" s="13" customFormat="1" ht="10.199999999999999">
      <c r="B527" s="205"/>
      <c r="C527" s="206"/>
      <c r="D527" s="201" t="s">
        <v>160</v>
      </c>
      <c r="E527" s="207" t="s">
        <v>19</v>
      </c>
      <c r="F527" s="208" t="s">
        <v>742</v>
      </c>
      <c r="G527" s="206"/>
      <c r="H527" s="209">
        <v>1</v>
      </c>
      <c r="I527" s="210"/>
      <c r="J527" s="206"/>
      <c r="K527" s="206"/>
      <c r="L527" s="211"/>
      <c r="M527" s="212"/>
      <c r="N527" s="213"/>
      <c r="O527" s="213"/>
      <c r="P527" s="213"/>
      <c r="Q527" s="213"/>
      <c r="R527" s="213"/>
      <c r="S527" s="213"/>
      <c r="T527" s="213"/>
      <c r="U527" s="214"/>
      <c r="AT527" s="215" t="s">
        <v>160</v>
      </c>
      <c r="AU527" s="215" t="s">
        <v>84</v>
      </c>
      <c r="AV527" s="13" t="s">
        <v>81</v>
      </c>
      <c r="AW527" s="13" t="s">
        <v>33</v>
      </c>
      <c r="AX527" s="13" t="s">
        <v>77</v>
      </c>
      <c r="AY527" s="215" t="s">
        <v>147</v>
      </c>
    </row>
    <row r="528" spans="1:65" s="2" customFormat="1" ht="14.4" customHeight="1">
      <c r="A528" s="36"/>
      <c r="B528" s="37"/>
      <c r="C528" s="188" t="s">
        <v>743</v>
      </c>
      <c r="D528" s="188" t="s">
        <v>151</v>
      </c>
      <c r="E528" s="189" t="s">
        <v>744</v>
      </c>
      <c r="F528" s="190" t="s">
        <v>745</v>
      </c>
      <c r="G528" s="191" t="s">
        <v>310</v>
      </c>
      <c r="H528" s="192">
        <v>2</v>
      </c>
      <c r="I528" s="193"/>
      <c r="J528" s="194">
        <f>ROUND(I528*H528,1)</f>
        <v>0</v>
      </c>
      <c r="K528" s="190" t="s">
        <v>155</v>
      </c>
      <c r="L528" s="41"/>
      <c r="M528" s="195" t="s">
        <v>19</v>
      </c>
      <c r="N528" s="196" t="s">
        <v>44</v>
      </c>
      <c r="O528" s="66"/>
      <c r="P528" s="197">
        <f>O528*H528</f>
        <v>0</v>
      </c>
      <c r="Q528" s="197">
        <v>0</v>
      </c>
      <c r="R528" s="197">
        <f>Q528*H528</f>
        <v>0</v>
      </c>
      <c r="S528" s="197">
        <v>1.67E-3</v>
      </c>
      <c r="T528" s="197">
        <f>S528*H528</f>
        <v>3.3400000000000001E-3</v>
      </c>
      <c r="U528" s="198" t="s">
        <v>19</v>
      </c>
      <c r="V528" s="36"/>
      <c r="W528" s="36"/>
      <c r="X528" s="36"/>
      <c r="Y528" s="36"/>
      <c r="Z528" s="36"/>
      <c r="AA528" s="36"/>
      <c r="AB528" s="36"/>
      <c r="AC528" s="36"/>
      <c r="AD528" s="36"/>
      <c r="AE528" s="36"/>
      <c r="AR528" s="199" t="s">
        <v>156</v>
      </c>
      <c r="AT528" s="199" t="s">
        <v>151</v>
      </c>
      <c r="AU528" s="199" t="s">
        <v>84</v>
      </c>
      <c r="AY528" s="19" t="s">
        <v>147</v>
      </c>
      <c r="BE528" s="200">
        <f>IF(N528="základní",J528,0)</f>
        <v>0</v>
      </c>
      <c r="BF528" s="200">
        <f>IF(N528="snížená",J528,0)</f>
        <v>0</v>
      </c>
      <c r="BG528" s="200">
        <f>IF(N528="zákl. přenesená",J528,0)</f>
        <v>0</v>
      </c>
      <c r="BH528" s="200">
        <f>IF(N528="sníž. přenesená",J528,0)</f>
        <v>0</v>
      </c>
      <c r="BI528" s="200">
        <f>IF(N528="nulová",J528,0)</f>
        <v>0</v>
      </c>
      <c r="BJ528" s="19" t="s">
        <v>81</v>
      </c>
      <c r="BK528" s="200">
        <f>ROUND(I528*H528,1)</f>
        <v>0</v>
      </c>
      <c r="BL528" s="19" t="s">
        <v>156</v>
      </c>
      <c r="BM528" s="199" t="s">
        <v>746</v>
      </c>
    </row>
    <row r="529" spans="1:65" s="2" customFormat="1" ht="19.8" customHeight="1">
      <c r="A529" s="36"/>
      <c r="B529" s="37"/>
      <c r="C529" s="188" t="s">
        <v>747</v>
      </c>
      <c r="D529" s="188" t="s">
        <v>151</v>
      </c>
      <c r="E529" s="189" t="s">
        <v>748</v>
      </c>
      <c r="F529" s="190" t="s">
        <v>749</v>
      </c>
      <c r="G529" s="191" t="s">
        <v>213</v>
      </c>
      <c r="H529" s="192">
        <v>2.9049999999999998</v>
      </c>
      <c r="I529" s="193"/>
      <c r="J529" s="194">
        <f>ROUND(I529*H529,1)</f>
        <v>0</v>
      </c>
      <c r="K529" s="190" t="s">
        <v>155</v>
      </c>
      <c r="L529" s="41"/>
      <c r="M529" s="195" t="s">
        <v>19</v>
      </c>
      <c r="N529" s="196" t="s">
        <v>44</v>
      </c>
      <c r="O529" s="66"/>
      <c r="P529" s="197">
        <f>O529*H529</f>
        <v>0</v>
      </c>
      <c r="Q529" s="197">
        <v>0</v>
      </c>
      <c r="R529" s="197">
        <f>Q529*H529</f>
        <v>0</v>
      </c>
      <c r="S529" s="197">
        <v>3.4000000000000002E-2</v>
      </c>
      <c r="T529" s="197">
        <f>S529*H529</f>
        <v>9.8769999999999997E-2</v>
      </c>
      <c r="U529" s="198" t="s">
        <v>19</v>
      </c>
      <c r="V529" s="36"/>
      <c r="W529" s="36"/>
      <c r="X529" s="36"/>
      <c r="Y529" s="36"/>
      <c r="Z529" s="36"/>
      <c r="AA529" s="36"/>
      <c r="AB529" s="36"/>
      <c r="AC529" s="36"/>
      <c r="AD529" s="36"/>
      <c r="AE529" s="36"/>
      <c r="AR529" s="199" t="s">
        <v>156</v>
      </c>
      <c r="AT529" s="199" t="s">
        <v>151</v>
      </c>
      <c r="AU529" s="199" t="s">
        <v>84</v>
      </c>
      <c r="AY529" s="19" t="s">
        <v>147</v>
      </c>
      <c r="BE529" s="200">
        <f>IF(N529="základní",J529,0)</f>
        <v>0</v>
      </c>
      <c r="BF529" s="200">
        <f>IF(N529="snížená",J529,0)</f>
        <v>0</v>
      </c>
      <c r="BG529" s="200">
        <f>IF(N529="zákl. přenesená",J529,0)</f>
        <v>0</v>
      </c>
      <c r="BH529" s="200">
        <f>IF(N529="sníž. přenesená",J529,0)</f>
        <v>0</v>
      </c>
      <c r="BI529" s="200">
        <f>IF(N529="nulová",J529,0)</f>
        <v>0</v>
      </c>
      <c r="BJ529" s="19" t="s">
        <v>81</v>
      </c>
      <c r="BK529" s="200">
        <f>ROUND(I529*H529,1)</f>
        <v>0</v>
      </c>
      <c r="BL529" s="19" t="s">
        <v>156</v>
      </c>
      <c r="BM529" s="199" t="s">
        <v>750</v>
      </c>
    </row>
    <row r="530" spans="1:65" s="2" customFormat="1" ht="28.8">
      <c r="A530" s="36"/>
      <c r="B530" s="37"/>
      <c r="C530" s="38"/>
      <c r="D530" s="201" t="s">
        <v>158</v>
      </c>
      <c r="E530" s="38"/>
      <c r="F530" s="202" t="s">
        <v>751</v>
      </c>
      <c r="G530" s="38"/>
      <c r="H530" s="38"/>
      <c r="I530" s="110"/>
      <c r="J530" s="38"/>
      <c r="K530" s="38"/>
      <c r="L530" s="41"/>
      <c r="M530" s="203"/>
      <c r="N530" s="204"/>
      <c r="O530" s="66"/>
      <c r="P530" s="66"/>
      <c r="Q530" s="66"/>
      <c r="R530" s="66"/>
      <c r="S530" s="66"/>
      <c r="T530" s="66"/>
      <c r="U530" s="67"/>
      <c r="V530" s="36"/>
      <c r="W530" s="36"/>
      <c r="X530" s="36"/>
      <c r="Y530" s="36"/>
      <c r="Z530" s="36"/>
      <c r="AA530" s="36"/>
      <c r="AB530" s="36"/>
      <c r="AC530" s="36"/>
      <c r="AD530" s="36"/>
      <c r="AE530" s="36"/>
      <c r="AT530" s="19" t="s">
        <v>158</v>
      </c>
      <c r="AU530" s="19" t="s">
        <v>84</v>
      </c>
    </row>
    <row r="531" spans="1:65" s="13" customFormat="1" ht="10.199999999999999">
      <c r="B531" s="205"/>
      <c r="C531" s="206"/>
      <c r="D531" s="201" t="s">
        <v>160</v>
      </c>
      <c r="E531" s="207" t="s">
        <v>19</v>
      </c>
      <c r="F531" s="208" t="s">
        <v>752</v>
      </c>
      <c r="G531" s="206"/>
      <c r="H531" s="209">
        <v>2.9049999999999998</v>
      </c>
      <c r="I531" s="210"/>
      <c r="J531" s="206"/>
      <c r="K531" s="206"/>
      <c r="L531" s="211"/>
      <c r="M531" s="212"/>
      <c r="N531" s="213"/>
      <c r="O531" s="213"/>
      <c r="P531" s="213"/>
      <c r="Q531" s="213"/>
      <c r="R531" s="213"/>
      <c r="S531" s="213"/>
      <c r="T531" s="213"/>
      <c r="U531" s="214"/>
      <c r="AT531" s="215" t="s">
        <v>160</v>
      </c>
      <c r="AU531" s="215" t="s">
        <v>84</v>
      </c>
      <c r="AV531" s="13" t="s">
        <v>81</v>
      </c>
      <c r="AW531" s="13" t="s">
        <v>33</v>
      </c>
      <c r="AX531" s="13" t="s">
        <v>77</v>
      </c>
      <c r="AY531" s="215" t="s">
        <v>147</v>
      </c>
    </row>
    <row r="532" spans="1:65" s="2" customFormat="1" ht="19.8" customHeight="1">
      <c r="A532" s="36"/>
      <c r="B532" s="37"/>
      <c r="C532" s="188" t="s">
        <v>753</v>
      </c>
      <c r="D532" s="188" t="s">
        <v>151</v>
      </c>
      <c r="E532" s="189" t="s">
        <v>754</v>
      </c>
      <c r="F532" s="190" t="s">
        <v>755</v>
      </c>
      <c r="G532" s="191" t="s">
        <v>213</v>
      </c>
      <c r="H532" s="192">
        <v>1.56</v>
      </c>
      <c r="I532" s="193"/>
      <c r="J532" s="194">
        <f>ROUND(I532*H532,1)</f>
        <v>0</v>
      </c>
      <c r="K532" s="190" t="s">
        <v>155</v>
      </c>
      <c r="L532" s="41"/>
      <c r="M532" s="195" t="s">
        <v>19</v>
      </c>
      <c r="N532" s="196" t="s">
        <v>44</v>
      </c>
      <c r="O532" s="66"/>
      <c r="P532" s="197">
        <f>O532*H532</f>
        <v>0</v>
      </c>
      <c r="Q532" s="197">
        <v>0</v>
      </c>
      <c r="R532" s="197">
        <f>Q532*H532</f>
        <v>0</v>
      </c>
      <c r="S532" s="197">
        <v>8.7999999999999995E-2</v>
      </c>
      <c r="T532" s="197">
        <f>S532*H532</f>
        <v>0.13727999999999999</v>
      </c>
      <c r="U532" s="198" t="s">
        <v>19</v>
      </c>
      <c r="V532" s="36"/>
      <c r="W532" s="36"/>
      <c r="X532" s="36"/>
      <c r="Y532" s="36"/>
      <c r="Z532" s="36"/>
      <c r="AA532" s="36"/>
      <c r="AB532" s="36"/>
      <c r="AC532" s="36"/>
      <c r="AD532" s="36"/>
      <c r="AE532" s="36"/>
      <c r="AR532" s="199" t="s">
        <v>156</v>
      </c>
      <c r="AT532" s="199" t="s">
        <v>151</v>
      </c>
      <c r="AU532" s="199" t="s">
        <v>84</v>
      </c>
      <c r="AY532" s="19" t="s">
        <v>147</v>
      </c>
      <c r="BE532" s="200">
        <f>IF(N532="základní",J532,0)</f>
        <v>0</v>
      </c>
      <c r="BF532" s="200">
        <f>IF(N532="snížená",J532,0)</f>
        <v>0</v>
      </c>
      <c r="BG532" s="200">
        <f>IF(N532="zákl. přenesená",J532,0)</f>
        <v>0</v>
      </c>
      <c r="BH532" s="200">
        <f>IF(N532="sníž. přenesená",J532,0)</f>
        <v>0</v>
      </c>
      <c r="BI532" s="200">
        <f>IF(N532="nulová",J532,0)</f>
        <v>0</v>
      </c>
      <c r="BJ532" s="19" t="s">
        <v>81</v>
      </c>
      <c r="BK532" s="200">
        <f>ROUND(I532*H532,1)</f>
        <v>0</v>
      </c>
      <c r="BL532" s="19" t="s">
        <v>156</v>
      </c>
      <c r="BM532" s="199" t="s">
        <v>756</v>
      </c>
    </row>
    <row r="533" spans="1:65" s="2" customFormat="1" ht="28.8">
      <c r="A533" s="36"/>
      <c r="B533" s="37"/>
      <c r="C533" s="38"/>
      <c r="D533" s="201" t="s">
        <v>158</v>
      </c>
      <c r="E533" s="38"/>
      <c r="F533" s="202" t="s">
        <v>751</v>
      </c>
      <c r="G533" s="38"/>
      <c r="H533" s="38"/>
      <c r="I533" s="110"/>
      <c r="J533" s="38"/>
      <c r="K533" s="38"/>
      <c r="L533" s="41"/>
      <c r="M533" s="203"/>
      <c r="N533" s="204"/>
      <c r="O533" s="66"/>
      <c r="P533" s="66"/>
      <c r="Q533" s="66"/>
      <c r="R533" s="66"/>
      <c r="S533" s="66"/>
      <c r="T533" s="66"/>
      <c r="U533" s="67"/>
      <c r="V533" s="36"/>
      <c r="W533" s="36"/>
      <c r="X533" s="36"/>
      <c r="Y533" s="36"/>
      <c r="Z533" s="36"/>
      <c r="AA533" s="36"/>
      <c r="AB533" s="36"/>
      <c r="AC533" s="36"/>
      <c r="AD533" s="36"/>
      <c r="AE533" s="36"/>
      <c r="AT533" s="19" t="s">
        <v>158</v>
      </c>
      <c r="AU533" s="19" t="s">
        <v>84</v>
      </c>
    </row>
    <row r="534" spans="1:65" s="13" customFormat="1" ht="10.199999999999999">
      <c r="B534" s="205"/>
      <c r="C534" s="206"/>
      <c r="D534" s="201" t="s">
        <v>160</v>
      </c>
      <c r="E534" s="207" t="s">
        <v>19</v>
      </c>
      <c r="F534" s="208" t="s">
        <v>757</v>
      </c>
      <c r="G534" s="206"/>
      <c r="H534" s="209">
        <v>1.56</v>
      </c>
      <c r="I534" s="210"/>
      <c r="J534" s="206"/>
      <c r="K534" s="206"/>
      <c r="L534" s="211"/>
      <c r="M534" s="212"/>
      <c r="N534" s="213"/>
      <c r="O534" s="213"/>
      <c r="P534" s="213"/>
      <c r="Q534" s="213"/>
      <c r="R534" s="213"/>
      <c r="S534" s="213"/>
      <c r="T534" s="213"/>
      <c r="U534" s="214"/>
      <c r="AT534" s="215" t="s">
        <v>160</v>
      </c>
      <c r="AU534" s="215" t="s">
        <v>84</v>
      </c>
      <c r="AV534" s="13" t="s">
        <v>81</v>
      </c>
      <c r="AW534" s="13" t="s">
        <v>33</v>
      </c>
      <c r="AX534" s="13" t="s">
        <v>77</v>
      </c>
      <c r="AY534" s="215" t="s">
        <v>147</v>
      </c>
    </row>
    <row r="535" spans="1:65" s="2" customFormat="1" ht="19.8" customHeight="1">
      <c r="A535" s="36"/>
      <c r="B535" s="37"/>
      <c r="C535" s="188" t="s">
        <v>758</v>
      </c>
      <c r="D535" s="188" t="s">
        <v>151</v>
      </c>
      <c r="E535" s="189" t="s">
        <v>759</v>
      </c>
      <c r="F535" s="190" t="s">
        <v>760</v>
      </c>
      <c r="G535" s="191" t="s">
        <v>154</v>
      </c>
      <c r="H535" s="192">
        <v>0.35599999999999998</v>
      </c>
      <c r="I535" s="193"/>
      <c r="J535" s="194">
        <f>ROUND(I535*H535,1)</f>
        <v>0</v>
      </c>
      <c r="K535" s="190" t="s">
        <v>155</v>
      </c>
      <c r="L535" s="41"/>
      <c r="M535" s="195" t="s">
        <v>19</v>
      </c>
      <c r="N535" s="196" t="s">
        <v>44</v>
      </c>
      <c r="O535" s="66"/>
      <c r="P535" s="197">
        <f>O535*H535</f>
        <v>0</v>
      </c>
      <c r="Q535" s="197">
        <v>0</v>
      </c>
      <c r="R535" s="197">
        <f>Q535*H535</f>
        <v>0</v>
      </c>
      <c r="S535" s="197">
        <v>1.8</v>
      </c>
      <c r="T535" s="197">
        <f>S535*H535</f>
        <v>0.64080000000000004</v>
      </c>
      <c r="U535" s="198" t="s">
        <v>19</v>
      </c>
      <c r="V535" s="36"/>
      <c r="W535" s="36"/>
      <c r="X535" s="36"/>
      <c r="Y535" s="36"/>
      <c r="Z535" s="36"/>
      <c r="AA535" s="36"/>
      <c r="AB535" s="36"/>
      <c r="AC535" s="36"/>
      <c r="AD535" s="36"/>
      <c r="AE535" s="36"/>
      <c r="AR535" s="199" t="s">
        <v>156</v>
      </c>
      <c r="AT535" s="199" t="s">
        <v>151</v>
      </c>
      <c r="AU535" s="199" t="s">
        <v>84</v>
      </c>
      <c r="AY535" s="19" t="s">
        <v>147</v>
      </c>
      <c r="BE535" s="200">
        <f>IF(N535="základní",J535,0)</f>
        <v>0</v>
      </c>
      <c r="BF535" s="200">
        <f>IF(N535="snížená",J535,0)</f>
        <v>0</v>
      </c>
      <c r="BG535" s="200">
        <f>IF(N535="zákl. přenesená",J535,0)</f>
        <v>0</v>
      </c>
      <c r="BH535" s="200">
        <f>IF(N535="sníž. přenesená",J535,0)</f>
        <v>0</v>
      </c>
      <c r="BI535" s="200">
        <f>IF(N535="nulová",J535,0)</f>
        <v>0</v>
      </c>
      <c r="BJ535" s="19" t="s">
        <v>81</v>
      </c>
      <c r="BK535" s="200">
        <f>ROUND(I535*H535,1)</f>
        <v>0</v>
      </c>
      <c r="BL535" s="19" t="s">
        <v>156</v>
      </c>
      <c r="BM535" s="199" t="s">
        <v>761</v>
      </c>
    </row>
    <row r="536" spans="1:65" s="13" customFormat="1" ht="10.199999999999999">
      <c r="B536" s="205"/>
      <c r="C536" s="206"/>
      <c r="D536" s="201" t="s">
        <v>160</v>
      </c>
      <c r="E536" s="207" t="s">
        <v>19</v>
      </c>
      <c r="F536" s="208" t="s">
        <v>762</v>
      </c>
      <c r="G536" s="206"/>
      <c r="H536" s="209">
        <v>0.35599999999999998</v>
      </c>
      <c r="I536" s="210"/>
      <c r="J536" s="206"/>
      <c r="K536" s="206"/>
      <c r="L536" s="211"/>
      <c r="M536" s="212"/>
      <c r="N536" s="213"/>
      <c r="O536" s="213"/>
      <c r="P536" s="213"/>
      <c r="Q536" s="213"/>
      <c r="R536" s="213"/>
      <c r="S536" s="213"/>
      <c r="T536" s="213"/>
      <c r="U536" s="214"/>
      <c r="AT536" s="215" t="s">
        <v>160</v>
      </c>
      <c r="AU536" s="215" t="s">
        <v>84</v>
      </c>
      <c r="AV536" s="13" t="s">
        <v>81</v>
      </c>
      <c r="AW536" s="13" t="s">
        <v>33</v>
      </c>
      <c r="AX536" s="13" t="s">
        <v>77</v>
      </c>
      <c r="AY536" s="215" t="s">
        <v>147</v>
      </c>
    </row>
    <row r="537" spans="1:65" s="2" customFormat="1" ht="19.8" customHeight="1">
      <c r="A537" s="36"/>
      <c r="B537" s="37"/>
      <c r="C537" s="188" t="s">
        <v>763</v>
      </c>
      <c r="D537" s="188" t="s">
        <v>151</v>
      </c>
      <c r="E537" s="189" t="s">
        <v>764</v>
      </c>
      <c r="F537" s="190" t="s">
        <v>765</v>
      </c>
      <c r="G537" s="191" t="s">
        <v>213</v>
      </c>
      <c r="H537" s="192">
        <v>0.59399999999999997</v>
      </c>
      <c r="I537" s="193"/>
      <c r="J537" s="194">
        <f>ROUND(I537*H537,1)</f>
        <v>0</v>
      </c>
      <c r="K537" s="190" t="s">
        <v>155</v>
      </c>
      <c r="L537" s="41"/>
      <c r="M537" s="195" t="s">
        <v>19</v>
      </c>
      <c r="N537" s="196" t="s">
        <v>44</v>
      </c>
      <c r="O537" s="66"/>
      <c r="P537" s="197">
        <f>O537*H537</f>
        <v>0</v>
      </c>
      <c r="Q537" s="197">
        <v>0</v>
      </c>
      <c r="R537" s="197">
        <f>Q537*H537</f>
        <v>0</v>
      </c>
      <c r="S537" s="197">
        <v>5.5E-2</v>
      </c>
      <c r="T537" s="197">
        <f>S537*H537</f>
        <v>3.2669999999999998E-2</v>
      </c>
      <c r="U537" s="198" t="s">
        <v>19</v>
      </c>
      <c r="V537" s="36"/>
      <c r="W537" s="36"/>
      <c r="X537" s="36"/>
      <c r="Y537" s="36"/>
      <c r="Z537" s="36"/>
      <c r="AA537" s="36"/>
      <c r="AB537" s="36"/>
      <c r="AC537" s="36"/>
      <c r="AD537" s="36"/>
      <c r="AE537" s="36"/>
      <c r="AR537" s="199" t="s">
        <v>156</v>
      </c>
      <c r="AT537" s="199" t="s">
        <v>151</v>
      </c>
      <c r="AU537" s="199" t="s">
        <v>84</v>
      </c>
      <c r="AY537" s="19" t="s">
        <v>147</v>
      </c>
      <c r="BE537" s="200">
        <f>IF(N537="základní",J537,0)</f>
        <v>0</v>
      </c>
      <c r="BF537" s="200">
        <f>IF(N537="snížená",J537,0)</f>
        <v>0</v>
      </c>
      <c r="BG537" s="200">
        <f>IF(N537="zákl. přenesená",J537,0)</f>
        <v>0</v>
      </c>
      <c r="BH537" s="200">
        <f>IF(N537="sníž. přenesená",J537,0)</f>
        <v>0</v>
      </c>
      <c r="BI537" s="200">
        <f>IF(N537="nulová",J537,0)</f>
        <v>0</v>
      </c>
      <c r="BJ537" s="19" t="s">
        <v>81</v>
      </c>
      <c r="BK537" s="200">
        <f>ROUND(I537*H537,1)</f>
        <v>0</v>
      </c>
      <c r="BL537" s="19" t="s">
        <v>156</v>
      </c>
      <c r="BM537" s="199" t="s">
        <v>766</v>
      </c>
    </row>
    <row r="538" spans="1:65" s="13" customFormat="1" ht="10.199999999999999">
      <c r="B538" s="205"/>
      <c r="C538" s="206"/>
      <c r="D538" s="201" t="s">
        <v>160</v>
      </c>
      <c r="E538" s="207" t="s">
        <v>19</v>
      </c>
      <c r="F538" s="208" t="s">
        <v>767</v>
      </c>
      <c r="G538" s="206"/>
      <c r="H538" s="209">
        <v>0.59399999999999997</v>
      </c>
      <c r="I538" s="210"/>
      <c r="J538" s="206"/>
      <c r="K538" s="206"/>
      <c r="L538" s="211"/>
      <c r="M538" s="212"/>
      <c r="N538" s="213"/>
      <c r="O538" s="213"/>
      <c r="P538" s="213"/>
      <c r="Q538" s="213"/>
      <c r="R538" s="213"/>
      <c r="S538" s="213"/>
      <c r="T538" s="213"/>
      <c r="U538" s="214"/>
      <c r="AT538" s="215" t="s">
        <v>160</v>
      </c>
      <c r="AU538" s="215" t="s">
        <v>84</v>
      </c>
      <c r="AV538" s="13" t="s">
        <v>81</v>
      </c>
      <c r="AW538" s="13" t="s">
        <v>33</v>
      </c>
      <c r="AX538" s="13" t="s">
        <v>77</v>
      </c>
      <c r="AY538" s="215" t="s">
        <v>147</v>
      </c>
    </row>
    <row r="539" spans="1:65" s="2" customFormat="1" ht="30" customHeight="1">
      <c r="A539" s="36"/>
      <c r="B539" s="37"/>
      <c r="C539" s="188" t="s">
        <v>768</v>
      </c>
      <c r="D539" s="188" t="s">
        <v>151</v>
      </c>
      <c r="E539" s="189" t="s">
        <v>769</v>
      </c>
      <c r="F539" s="190" t="s">
        <v>770</v>
      </c>
      <c r="G539" s="191" t="s">
        <v>213</v>
      </c>
      <c r="H539" s="192">
        <v>0.39</v>
      </c>
      <c r="I539" s="193"/>
      <c r="J539" s="194">
        <f>ROUND(I539*H539,1)</f>
        <v>0</v>
      </c>
      <c r="K539" s="190" t="s">
        <v>155</v>
      </c>
      <c r="L539" s="41"/>
      <c r="M539" s="195" t="s">
        <v>19</v>
      </c>
      <c r="N539" s="196" t="s">
        <v>44</v>
      </c>
      <c r="O539" s="66"/>
      <c r="P539" s="197">
        <f>O539*H539</f>
        <v>0</v>
      </c>
      <c r="Q539" s="197">
        <v>0</v>
      </c>
      <c r="R539" s="197">
        <f>Q539*H539</f>
        <v>0</v>
      </c>
      <c r="S539" s="197">
        <v>0.183</v>
      </c>
      <c r="T539" s="197">
        <f>S539*H539</f>
        <v>7.1370000000000003E-2</v>
      </c>
      <c r="U539" s="198" t="s">
        <v>19</v>
      </c>
      <c r="V539" s="36"/>
      <c r="W539" s="36"/>
      <c r="X539" s="36"/>
      <c r="Y539" s="36"/>
      <c r="Z539" s="36"/>
      <c r="AA539" s="36"/>
      <c r="AB539" s="36"/>
      <c r="AC539" s="36"/>
      <c r="AD539" s="36"/>
      <c r="AE539" s="36"/>
      <c r="AR539" s="199" t="s">
        <v>156</v>
      </c>
      <c r="AT539" s="199" t="s">
        <v>151</v>
      </c>
      <c r="AU539" s="199" t="s">
        <v>84</v>
      </c>
      <c r="AY539" s="19" t="s">
        <v>147</v>
      </c>
      <c r="BE539" s="200">
        <f>IF(N539="základní",J539,0)</f>
        <v>0</v>
      </c>
      <c r="BF539" s="200">
        <f>IF(N539="snížená",J539,0)</f>
        <v>0</v>
      </c>
      <c r="BG539" s="200">
        <f>IF(N539="zákl. přenesená",J539,0)</f>
        <v>0</v>
      </c>
      <c r="BH539" s="200">
        <f>IF(N539="sníž. přenesená",J539,0)</f>
        <v>0</v>
      </c>
      <c r="BI539" s="200">
        <f>IF(N539="nulová",J539,0)</f>
        <v>0</v>
      </c>
      <c r="BJ539" s="19" t="s">
        <v>81</v>
      </c>
      <c r="BK539" s="200">
        <f>ROUND(I539*H539,1)</f>
        <v>0</v>
      </c>
      <c r="BL539" s="19" t="s">
        <v>156</v>
      </c>
      <c r="BM539" s="199" t="s">
        <v>771</v>
      </c>
    </row>
    <row r="540" spans="1:65" s="13" customFormat="1" ht="10.199999999999999">
      <c r="B540" s="205"/>
      <c r="C540" s="206"/>
      <c r="D540" s="201" t="s">
        <v>160</v>
      </c>
      <c r="E540" s="207" t="s">
        <v>19</v>
      </c>
      <c r="F540" s="208" t="s">
        <v>772</v>
      </c>
      <c r="G540" s="206"/>
      <c r="H540" s="209">
        <v>0.39</v>
      </c>
      <c r="I540" s="210"/>
      <c r="J540" s="206"/>
      <c r="K540" s="206"/>
      <c r="L540" s="211"/>
      <c r="M540" s="212"/>
      <c r="N540" s="213"/>
      <c r="O540" s="213"/>
      <c r="P540" s="213"/>
      <c r="Q540" s="213"/>
      <c r="R540" s="213"/>
      <c r="S540" s="213"/>
      <c r="T540" s="213"/>
      <c r="U540" s="214"/>
      <c r="AT540" s="215" t="s">
        <v>160</v>
      </c>
      <c r="AU540" s="215" t="s">
        <v>84</v>
      </c>
      <c r="AV540" s="13" t="s">
        <v>81</v>
      </c>
      <c r="AW540" s="13" t="s">
        <v>33</v>
      </c>
      <c r="AX540" s="13" t="s">
        <v>77</v>
      </c>
      <c r="AY540" s="215" t="s">
        <v>147</v>
      </c>
    </row>
    <row r="541" spans="1:65" s="12" customFormat="1" ht="20.85" customHeight="1">
      <c r="B541" s="172"/>
      <c r="C541" s="173"/>
      <c r="D541" s="174" t="s">
        <v>71</v>
      </c>
      <c r="E541" s="186" t="s">
        <v>773</v>
      </c>
      <c r="F541" s="186" t="s">
        <v>774</v>
      </c>
      <c r="G541" s="173"/>
      <c r="H541" s="173"/>
      <c r="I541" s="176"/>
      <c r="J541" s="187">
        <f>BK541</f>
        <v>0</v>
      </c>
      <c r="K541" s="173"/>
      <c r="L541" s="178"/>
      <c r="M541" s="179"/>
      <c r="N541" s="180"/>
      <c r="O541" s="180"/>
      <c r="P541" s="181">
        <f>SUM(P542:P606)</f>
        <v>0</v>
      </c>
      <c r="Q541" s="180"/>
      <c r="R541" s="181">
        <f>SUM(R542:R606)</f>
        <v>0</v>
      </c>
      <c r="S541" s="180"/>
      <c r="T541" s="181">
        <f>SUM(T542:T606)</f>
        <v>24.8154547</v>
      </c>
      <c r="U541" s="182"/>
      <c r="AR541" s="183" t="s">
        <v>77</v>
      </c>
      <c r="AT541" s="184" t="s">
        <v>71</v>
      </c>
      <c r="AU541" s="184" t="s">
        <v>81</v>
      </c>
      <c r="AY541" s="183" t="s">
        <v>147</v>
      </c>
      <c r="BK541" s="185">
        <f>SUM(BK542:BK606)</f>
        <v>0</v>
      </c>
    </row>
    <row r="542" spans="1:65" s="2" customFormat="1" ht="14.4" customHeight="1">
      <c r="A542" s="36"/>
      <c r="B542" s="37"/>
      <c r="C542" s="188" t="s">
        <v>775</v>
      </c>
      <c r="D542" s="188" t="s">
        <v>151</v>
      </c>
      <c r="E542" s="189" t="s">
        <v>744</v>
      </c>
      <c r="F542" s="190" t="s">
        <v>745</v>
      </c>
      <c r="G542" s="191" t="s">
        <v>310</v>
      </c>
      <c r="H542" s="192">
        <v>3.75</v>
      </c>
      <c r="I542" s="193"/>
      <c r="J542" s="194">
        <f>ROUND(I542*H542,1)</f>
        <v>0</v>
      </c>
      <c r="K542" s="190" t="s">
        <v>155</v>
      </c>
      <c r="L542" s="41"/>
      <c r="M542" s="195" t="s">
        <v>19</v>
      </c>
      <c r="N542" s="196" t="s">
        <v>44</v>
      </c>
      <c r="O542" s="66"/>
      <c r="P542" s="197">
        <f>O542*H542</f>
        <v>0</v>
      </c>
      <c r="Q542" s="197">
        <v>0</v>
      </c>
      <c r="R542" s="197">
        <f>Q542*H542</f>
        <v>0</v>
      </c>
      <c r="S542" s="197">
        <v>1.67E-3</v>
      </c>
      <c r="T542" s="197">
        <f>S542*H542</f>
        <v>6.2624999999999998E-3</v>
      </c>
      <c r="U542" s="198" t="s">
        <v>19</v>
      </c>
      <c r="V542" s="36"/>
      <c r="W542" s="36"/>
      <c r="X542" s="36"/>
      <c r="Y542" s="36"/>
      <c r="Z542" s="36"/>
      <c r="AA542" s="36"/>
      <c r="AB542" s="36"/>
      <c r="AC542" s="36"/>
      <c r="AD542" s="36"/>
      <c r="AE542" s="36"/>
      <c r="AR542" s="199" t="s">
        <v>156</v>
      </c>
      <c r="AT542" s="199" t="s">
        <v>151</v>
      </c>
      <c r="AU542" s="199" t="s">
        <v>84</v>
      </c>
      <c r="AY542" s="19" t="s">
        <v>147</v>
      </c>
      <c r="BE542" s="200">
        <f>IF(N542="základní",J542,0)</f>
        <v>0</v>
      </c>
      <c r="BF542" s="200">
        <f>IF(N542="snížená",J542,0)</f>
        <v>0</v>
      </c>
      <c r="BG542" s="200">
        <f>IF(N542="zákl. přenesená",J542,0)</f>
        <v>0</v>
      </c>
      <c r="BH542" s="200">
        <f>IF(N542="sníž. přenesená",J542,0)</f>
        <v>0</v>
      </c>
      <c r="BI542" s="200">
        <f>IF(N542="nulová",J542,0)</f>
        <v>0</v>
      </c>
      <c r="BJ542" s="19" t="s">
        <v>81</v>
      </c>
      <c r="BK542" s="200">
        <f>ROUND(I542*H542,1)</f>
        <v>0</v>
      </c>
      <c r="BL542" s="19" t="s">
        <v>156</v>
      </c>
      <c r="BM542" s="199" t="s">
        <v>776</v>
      </c>
    </row>
    <row r="543" spans="1:65" s="13" customFormat="1" ht="10.199999999999999">
      <c r="B543" s="205"/>
      <c r="C543" s="206"/>
      <c r="D543" s="201" t="s">
        <v>160</v>
      </c>
      <c r="E543" s="207" t="s">
        <v>19</v>
      </c>
      <c r="F543" s="208" t="s">
        <v>777</v>
      </c>
      <c r="G543" s="206"/>
      <c r="H543" s="209">
        <v>2.2000000000000002</v>
      </c>
      <c r="I543" s="210"/>
      <c r="J543" s="206"/>
      <c r="K543" s="206"/>
      <c r="L543" s="211"/>
      <c r="M543" s="212"/>
      <c r="N543" s="213"/>
      <c r="O543" s="213"/>
      <c r="P543" s="213"/>
      <c r="Q543" s="213"/>
      <c r="R543" s="213"/>
      <c r="S543" s="213"/>
      <c r="T543" s="213"/>
      <c r="U543" s="214"/>
      <c r="AT543" s="215" t="s">
        <v>160</v>
      </c>
      <c r="AU543" s="215" t="s">
        <v>84</v>
      </c>
      <c r="AV543" s="13" t="s">
        <v>81</v>
      </c>
      <c r="AW543" s="13" t="s">
        <v>33</v>
      </c>
      <c r="AX543" s="13" t="s">
        <v>72</v>
      </c>
      <c r="AY543" s="215" t="s">
        <v>147</v>
      </c>
    </row>
    <row r="544" spans="1:65" s="13" customFormat="1" ht="10.199999999999999">
      <c r="B544" s="205"/>
      <c r="C544" s="206"/>
      <c r="D544" s="201" t="s">
        <v>160</v>
      </c>
      <c r="E544" s="207" t="s">
        <v>19</v>
      </c>
      <c r="F544" s="208" t="s">
        <v>778</v>
      </c>
      <c r="G544" s="206"/>
      <c r="H544" s="209">
        <v>1.55</v>
      </c>
      <c r="I544" s="210"/>
      <c r="J544" s="206"/>
      <c r="K544" s="206"/>
      <c r="L544" s="211"/>
      <c r="M544" s="212"/>
      <c r="N544" s="213"/>
      <c r="O544" s="213"/>
      <c r="P544" s="213"/>
      <c r="Q544" s="213"/>
      <c r="R544" s="213"/>
      <c r="S544" s="213"/>
      <c r="T544" s="213"/>
      <c r="U544" s="214"/>
      <c r="AT544" s="215" t="s">
        <v>160</v>
      </c>
      <c r="AU544" s="215" t="s">
        <v>84</v>
      </c>
      <c r="AV544" s="13" t="s">
        <v>81</v>
      </c>
      <c r="AW544" s="13" t="s">
        <v>33</v>
      </c>
      <c r="AX544" s="13" t="s">
        <v>72</v>
      </c>
      <c r="AY544" s="215" t="s">
        <v>147</v>
      </c>
    </row>
    <row r="545" spans="1:65" s="15" customFormat="1" ht="10.199999999999999">
      <c r="B545" s="227"/>
      <c r="C545" s="228"/>
      <c r="D545" s="201" t="s">
        <v>160</v>
      </c>
      <c r="E545" s="229" t="s">
        <v>19</v>
      </c>
      <c r="F545" s="230" t="s">
        <v>163</v>
      </c>
      <c r="G545" s="228"/>
      <c r="H545" s="231">
        <v>3.75</v>
      </c>
      <c r="I545" s="232"/>
      <c r="J545" s="228"/>
      <c r="K545" s="228"/>
      <c r="L545" s="233"/>
      <c r="M545" s="234"/>
      <c r="N545" s="235"/>
      <c r="O545" s="235"/>
      <c r="P545" s="235"/>
      <c r="Q545" s="235"/>
      <c r="R545" s="235"/>
      <c r="S545" s="235"/>
      <c r="T545" s="235"/>
      <c r="U545" s="236"/>
      <c r="AT545" s="237" t="s">
        <v>160</v>
      </c>
      <c r="AU545" s="237" t="s">
        <v>84</v>
      </c>
      <c r="AV545" s="15" t="s">
        <v>156</v>
      </c>
      <c r="AW545" s="15" t="s">
        <v>33</v>
      </c>
      <c r="AX545" s="15" t="s">
        <v>77</v>
      </c>
      <c r="AY545" s="237" t="s">
        <v>147</v>
      </c>
    </row>
    <row r="546" spans="1:65" s="2" customFormat="1" ht="30" customHeight="1">
      <c r="A546" s="36"/>
      <c r="B546" s="37"/>
      <c r="C546" s="188" t="s">
        <v>779</v>
      </c>
      <c r="D546" s="188" t="s">
        <v>151</v>
      </c>
      <c r="E546" s="189" t="s">
        <v>780</v>
      </c>
      <c r="F546" s="190" t="s">
        <v>781</v>
      </c>
      <c r="G546" s="191" t="s">
        <v>213</v>
      </c>
      <c r="H546" s="192">
        <v>1.542</v>
      </c>
      <c r="I546" s="193"/>
      <c r="J546" s="194">
        <f>ROUND(I546*H546,1)</f>
        <v>0</v>
      </c>
      <c r="K546" s="190" t="s">
        <v>155</v>
      </c>
      <c r="L546" s="41"/>
      <c r="M546" s="195" t="s">
        <v>19</v>
      </c>
      <c r="N546" s="196" t="s">
        <v>44</v>
      </c>
      <c r="O546" s="66"/>
      <c r="P546" s="197">
        <f>O546*H546</f>
        <v>0</v>
      </c>
      <c r="Q546" s="197">
        <v>0</v>
      </c>
      <c r="R546" s="197">
        <f>Q546*H546</f>
        <v>0</v>
      </c>
      <c r="S546" s="197">
        <v>0.27500000000000002</v>
      </c>
      <c r="T546" s="197">
        <f>S546*H546</f>
        <v>0.42405000000000004</v>
      </c>
      <c r="U546" s="198" t="s">
        <v>19</v>
      </c>
      <c r="V546" s="36"/>
      <c r="W546" s="36"/>
      <c r="X546" s="36"/>
      <c r="Y546" s="36"/>
      <c r="Z546" s="36"/>
      <c r="AA546" s="36"/>
      <c r="AB546" s="36"/>
      <c r="AC546" s="36"/>
      <c r="AD546" s="36"/>
      <c r="AE546" s="36"/>
      <c r="AR546" s="199" t="s">
        <v>156</v>
      </c>
      <c r="AT546" s="199" t="s">
        <v>151</v>
      </c>
      <c r="AU546" s="199" t="s">
        <v>84</v>
      </c>
      <c r="AY546" s="19" t="s">
        <v>147</v>
      </c>
      <c r="BE546" s="200">
        <f>IF(N546="základní",J546,0)</f>
        <v>0</v>
      </c>
      <c r="BF546" s="200">
        <f>IF(N546="snížená",J546,0)</f>
        <v>0</v>
      </c>
      <c r="BG546" s="200">
        <f>IF(N546="zákl. přenesená",J546,0)</f>
        <v>0</v>
      </c>
      <c r="BH546" s="200">
        <f>IF(N546="sníž. přenesená",J546,0)</f>
        <v>0</v>
      </c>
      <c r="BI546" s="200">
        <f>IF(N546="nulová",J546,0)</f>
        <v>0</v>
      </c>
      <c r="BJ546" s="19" t="s">
        <v>81</v>
      </c>
      <c r="BK546" s="200">
        <f>ROUND(I546*H546,1)</f>
        <v>0</v>
      </c>
      <c r="BL546" s="19" t="s">
        <v>156</v>
      </c>
      <c r="BM546" s="199" t="s">
        <v>782</v>
      </c>
    </row>
    <row r="547" spans="1:65" s="13" customFormat="1" ht="10.199999999999999">
      <c r="B547" s="205"/>
      <c r="C547" s="206"/>
      <c r="D547" s="201" t="s">
        <v>160</v>
      </c>
      <c r="E547" s="207" t="s">
        <v>19</v>
      </c>
      <c r="F547" s="208" t="s">
        <v>783</v>
      </c>
      <c r="G547" s="206"/>
      <c r="H547" s="209">
        <v>1.7749999999999999</v>
      </c>
      <c r="I547" s="210"/>
      <c r="J547" s="206"/>
      <c r="K547" s="206"/>
      <c r="L547" s="211"/>
      <c r="M547" s="212"/>
      <c r="N547" s="213"/>
      <c r="O547" s="213"/>
      <c r="P547" s="213"/>
      <c r="Q547" s="213"/>
      <c r="R547" s="213"/>
      <c r="S547" s="213"/>
      <c r="T547" s="213"/>
      <c r="U547" s="214"/>
      <c r="AT547" s="215" t="s">
        <v>160</v>
      </c>
      <c r="AU547" s="215" t="s">
        <v>84</v>
      </c>
      <c r="AV547" s="13" t="s">
        <v>81</v>
      </c>
      <c r="AW547" s="13" t="s">
        <v>33</v>
      </c>
      <c r="AX547" s="13" t="s">
        <v>72</v>
      </c>
      <c r="AY547" s="215" t="s">
        <v>147</v>
      </c>
    </row>
    <row r="548" spans="1:65" s="13" customFormat="1" ht="10.199999999999999">
      <c r="B548" s="205"/>
      <c r="C548" s="206"/>
      <c r="D548" s="201" t="s">
        <v>160</v>
      </c>
      <c r="E548" s="207" t="s">
        <v>19</v>
      </c>
      <c r="F548" s="208" t="s">
        <v>784</v>
      </c>
      <c r="G548" s="206"/>
      <c r="H548" s="209">
        <v>-0.23300000000000001</v>
      </c>
      <c r="I548" s="210"/>
      <c r="J548" s="206"/>
      <c r="K548" s="206"/>
      <c r="L548" s="211"/>
      <c r="M548" s="212"/>
      <c r="N548" s="213"/>
      <c r="O548" s="213"/>
      <c r="P548" s="213"/>
      <c r="Q548" s="213"/>
      <c r="R548" s="213"/>
      <c r="S548" s="213"/>
      <c r="T548" s="213"/>
      <c r="U548" s="214"/>
      <c r="AT548" s="215" t="s">
        <v>160</v>
      </c>
      <c r="AU548" s="215" t="s">
        <v>84</v>
      </c>
      <c r="AV548" s="13" t="s">
        <v>81</v>
      </c>
      <c r="AW548" s="13" t="s">
        <v>33</v>
      </c>
      <c r="AX548" s="13" t="s">
        <v>72</v>
      </c>
      <c r="AY548" s="215" t="s">
        <v>147</v>
      </c>
    </row>
    <row r="549" spans="1:65" s="15" customFormat="1" ht="10.199999999999999">
      <c r="B549" s="227"/>
      <c r="C549" s="228"/>
      <c r="D549" s="201" t="s">
        <v>160</v>
      </c>
      <c r="E549" s="229" t="s">
        <v>19</v>
      </c>
      <c r="F549" s="230" t="s">
        <v>785</v>
      </c>
      <c r="G549" s="228"/>
      <c r="H549" s="231">
        <v>1.5419999999999998</v>
      </c>
      <c r="I549" s="232"/>
      <c r="J549" s="228"/>
      <c r="K549" s="228"/>
      <c r="L549" s="233"/>
      <c r="M549" s="234"/>
      <c r="N549" s="235"/>
      <c r="O549" s="235"/>
      <c r="P549" s="235"/>
      <c r="Q549" s="235"/>
      <c r="R549" s="235"/>
      <c r="S549" s="235"/>
      <c r="T549" s="235"/>
      <c r="U549" s="236"/>
      <c r="AT549" s="237" t="s">
        <v>160</v>
      </c>
      <c r="AU549" s="237" t="s">
        <v>84</v>
      </c>
      <c r="AV549" s="15" t="s">
        <v>156</v>
      </c>
      <c r="AW549" s="15" t="s">
        <v>33</v>
      </c>
      <c r="AX549" s="15" t="s">
        <v>77</v>
      </c>
      <c r="AY549" s="237" t="s">
        <v>147</v>
      </c>
    </row>
    <row r="550" spans="1:65" s="2" customFormat="1" ht="19.8" customHeight="1">
      <c r="A550" s="36"/>
      <c r="B550" s="37"/>
      <c r="C550" s="188" t="s">
        <v>786</v>
      </c>
      <c r="D550" s="188" t="s">
        <v>151</v>
      </c>
      <c r="E550" s="189" t="s">
        <v>787</v>
      </c>
      <c r="F550" s="190" t="s">
        <v>788</v>
      </c>
      <c r="G550" s="191" t="s">
        <v>310</v>
      </c>
      <c r="H550" s="192">
        <v>25.85</v>
      </c>
      <c r="I550" s="193"/>
      <c r="J550" s="194">
        <f>ROUND(I550*H550,1)</f>
        <v>0</v>
      </c>
      <c r="K550" s="190" t="s">
        <v>155</v>
      </c>
      <c r="L550" s="41"/>
      <c r="M550" s="195" t="s">
        <v>19</v>
      </c>
      <c r="N550" s="196" t="s">
        <v>44</v>
      </c>
      <c r="O550" s="66"/>
      <c r="P550" s="197">
        <f>O550*H550</f>
        <v>0</v>
      </c>
      <c r="Q550" s="197">
        <v>0</v>
      </c>
      <c r="R550" s="197">
        <f>Q550*H550</f>
        <v>0</v>
      </c>
      <c r="S550" s="197">
        <v>0.04</v>
      </c>
      <c r="T550" s="197">
        <f>S550*H550</f>
        <v>1.034</v>
      </c>
      <c r="U550" s="198" t="s">
        <v>19</v>
      </c>
      <c r="V550" s="36"/>
      <c r="W550" s="36"/>
      <c r="X550" s="36"/>
      <c r="Y550" s="36"/>
      <c r="Z550" s="36"/>
      <c r="AA550" s="36"/>
      <c r="AB550" s="36"/>
      <c r="AC550" s="36"/>
      <c r="AD550" s="36"/>
      <c r="AE550" s="36"/>
      <c r="AR550" s="199" t="s">
        <v>156</v>
      </c>
      <c r="AT550" s="199" t="s">
        <v>151</v>
      </c>
      <c r="AU550" s="199" t="s">
        <v>84</v>
      </c>
      <c r="AY550" s="19" t="s">
        <v>147</v>
      </c>
      <c r="BE550" s="200">
        <f>IF(N550="základní",J550,0)</f>
        <v>0</v>
      </c>
      <c r="BF550" s="200">
        <f>IF(N550="snížená",J550,0)</f>
        <v>0</v>
      </c>
      <c r="BG550" s="200">
        <f>IF(N550="zákl. přenesená",J550,0)</f>
        <v>0</v>
      </c>
      <c r="BH550" s="200">
        <f>IF(N550="sníž. přenesená",J550,0)</f>
        <v>0</v>
      </c>
      <c r="BI550" s="200">
        <f>IF(N550="nulová",J550,0)</f>
        <v>0</v>
      </c>
      <c r="BJ550" s="19" t="s">
        <v>81</v>
      </c>
      <c r="BK550" s="200">
        <f>ROUND(I550*H550,1)</f>
        <v>0</v>
      </c>
      <c r="BL550" s="19" t="s">
        <v>156</v>
      </c>
      <c r="BM550" s="199" t="s">
        <v>789</v>
      </c>
    </row>
    <row r="551" spans="1:65" s="2" customFormat="1" ht="153.6">
      <c r="A551" s="36"/>
      <c r="B551" s="37"/>
      <c r="C551" s="38"/>
      <c r="D551" s="201" t="s">
        <v>158</v>
      </c>
      <c r="E551" s="38"/>
      <c r="F551" s="202" t="s">
        <v>790</v>
      </c>
      <c r="G551" s="38"/>
      <c r="H551" s="38"/>
      <c r="I551" s="110"/>
      <c r="J551" s="38"/>
      <c r="K551" s="38"/>
      <c r="L551" s="41"/>
      <c r="M551" s="203"/>
      <c r="N551" s="204"/>
      <c r="O551" s="66"/>
      <c r="P551" s="66"/>
      <c r="Q551" s="66"/>
      <c r="R551" s="66"/>
      <c r="S551" s="66"/>
      <c r="T551" s="66"/>
      <c r="U551" s="67"/>
      <c r="V551" s="36"/>
      <c r="W551" s="36"/>
      <c r="X551" s="36"/>
      <c r="Y551" s="36"/>
      <c r="Z551" s="36"/>
      <c r="AA551" s="36"/>
      <c r="AB551" s="36"/>
      <c r="AC551" s="36"/>
      <c r="AD551" s="36"/>
      <c r="AE551" s="36"/>
      <c r="AT551" s="19" t="s">
        <v>158</v>
      </c>
      <c r="AU551" s="19" t="s">
        <v>84</v>
      </c>
    </row>
    <row r="552" spans="1:65" s="13" customFormat="1" ht="10.199999999999999">
      <c r="B552" s="205"/>
      <c r="C552" s="206"/>
      <c r="D552" s="201" t="s">
        <v>160</v>
      </c>
      <c r="E552" s="207" t="s">
        <v>19</v>
      </c>
      <c r="F552" s="208" t="s">
        <v>791</v>
      </c>
      <c r="G552" s="206"/>
      <c r="H552" s="209">
        <v>3.9</v>
      </c>
      <c r="I552" s="210"/>
      <c r="J552" s="206"/>
      <c r="K552" s="206"/>
      <c r="L552" s="211"/>
      <c r="M552" s="212"/>
      <c r="N552" s="213"/>
      <c r="O552" s="213"/>
      <c r="P552" s="213"/>
      <c r="Q552" s="213"/>
      <c r="R552" s="213"/>
      <c r="S552" s="213"/>
      <c r="T552" s="213"/>
      <c r="U552" s="214"/>
      <c r="AT552" s="215" t="s">
        <v>160</v>
      </c>
      <c r="AU552" s="215" t="s">
        <v>84</v>
      </c>
      <c r="AV552" s="13" t="s">
        <v>81</v>
      </c>
      <c r="AW552" s="13" t="s">
        <v>33</v>
      </c>
      <c r="AX552" s="13" t="s">
        <v>72</v>
      </c>
      <c r="AY552" s="215" t="s">
        <v>147</v>
      </c>
    </row>
    <row r="553" spans="1:65" s="13" customFormat="1" ht="10.199999999999999">
      <c r="B553" s="205"/>
      <c r="C553" s="206"/>
      <c r="D553" s="201" t="s">
        <v>160</v>
      </c>
      <c r="E553" s="207" t="s">
        <v>19</v>
      </c>
      <c r="F553" s="208" t="s">
        <v>792</v>
      </c>
      <c r="G553" s="206"/>
      <c r="H553" s="209">
        <v>18.45</v>
      </c>
      <c r="I553" s="210"/>
      <c r="J553" s="206"/>
      <c r="K553" s="206"/>
      <c r="L553" s="211"/>
      <c r="M553" s="212"/>
      <c r="N553" s="213"/>
      <c r="O553" s="213"/>
      <c r="P553" s="213"/>
      <c r="Q553" s="213"/>
      <c r="R553" s="213"/>
      <c r="S553" s="213"/>
      <c r="T553" s="213"/>
      <c r="U553" s="214"/>
      <c r="AT553" s="215" t="s">
        <v>160</v>
      </c>
      <c r="AU553" s="215" t="s">
        <v>84</v>
      </c>
      <c r="AV553" s="13" t="s">
        <v>81</v>
      </c>
      <c r="AW553" s="13" t="s">
        <v>33</v>
      </c>
      <c r="AX553" s="13" t="s">
        <v>72</v>
      </c>
      <c r="AY553" s="215" t="s">
        <v>147</v>
      </c>
    </row>
    <row r="554" spans="1:65" s="13" customFormat="1" ht="10.199999999999999">
      <c r="B554" s="205"/>
      <c r="C554" s="206"/>
      <c r="D554" s="201" t="s">
        <v>160</v>
      </c>
      <c r="E554" s="207" t="s">
        <v>19</v>
      </c>
      <c r="F554" s="208" t="s">
        <v>793</v>
      </c>
      <c r="G554" s="206"/>
      <c r="H554" s="209">
        <v>3.5</v>
      </c>
      <c r="I554" s="210"/>
      <c r="J554" s="206"/>
      <c r="K554" s="206"/>
      <c r="L554" s="211"/>
      <c r="M554" s="212"/>
      <c r="N554" s="213"/>
      <c r="O554" s="213"/>
      <c r="P554" s="213"/>
      <c r="Q554" s="213"/>
      <c r="R554" s="213"/>
      <c r="S554" s="213"/>
      <c r="T554" s="213"/>
      <c r="U554" s="214"/>
      <c r="AT554" s="215" t="s">
        <v>160</v>
      </c>
      <c r="AU554" s="215" t="s">
        <v>84</v>
      </c>
      <c r="AV554" s="13" t="s">
        <v>81</v>
      </c>
      <c r="AW554" s="13" t="s">
        <v>33</v>
      </c>
      <c r="AX554" s="13" t="s">
        <v>72</v>
      </c>
      <c r="AY554" s="215" t="s">
        <v>147</v>
      </c>
    </row>
    <row r="555" spans="1:65" s="15" customFormat="1" ht="10.199999999999999">
      <c r="B555" s="227"/>
      <c r="C555" s="228"/>
      <c r="D555" s="201" t="s">
        <v>160</v>
      </c>
      <c r="E555" s="229" t="s">
        <v>19</v>
      </c>
      <c r="F555" s="230" t="s">
        <v>163</v>
      </c>
      <c r="G555" s="228"/>
      <c r="H555" s="231">
        <v>25.849999999999998</v>
      </c>
      <c r="I555" s="232"/>
      <c r="J555" s="228"/>
      <c r="K555" s="228"/>
      <c r="L555" s="233"/>
      <c r="M555" s="234"/>
      <c r="N555" s="235"/>
      <c r="O555" s="235"/>
      <c r="P555" s="235"/>
      <c r="Q555" s="235"/>
      <c r="R555" s="235"/>
      <c r="S555" s="235"/>
      <c r="T555" s="235"/>
      <c r="U555" s="236"/>
      <c r="AT555" s="237" t="s">
        <v>160</v>
      </c>
      <c r="AU555" s="237" t="s">
        <v>84</v>
      </c>
      <c r="AV555" s="15" t="s">
        <v>156</v>
      </c>
      <c r="AW555" s="15" t="s">
        <v>33</v>
      </c>
      <c r="AX555" s="15" t="s">
        <v>77</v>
      </c>
      <c r="AY555" s="237" t="s">
        <v>147</v>
      </c>
    </row>
    <row r="556" spans="1:65" s="2" customFormat="1" ht="30" customHeight="1">
      <c r="A556" s="36"/>
      <c r="B556" s="37"/>
      <c r="C556" s="188" t="s">
        <v>794</v>
      </c>
      <c r="D556" s="188" t="s">
        <v>151</v>
      </c>
      <c r="E556" s="189" t="s">
        <v>795</v>
      </c>
      <c r="F556" s="190" t="s">
        <v>796</v>
      </c>
      <c r="G556" s="191" t="s">
        <v>213</v>
      </c>
      <c r="H556" s="192">
        <v>1.2430000000000001</v>
      </c>
      <c r="I556" s="193"/>
      <c r="J556" s="194">
        <f>ROUND(I556*H556,1)</f>
        <v>0</v>
      </c>
      <c r="K556" s="190" t="s">
        <v>155</v>
      </c>
      <c r="L556" s="41"/>
      <c r="M556" s="195" t="s">
        <v>19</v>
      </c>
      <c r="N556" s="196" t="s">
        <v>44</v>
      </c>
      <c r="O556" s="66"/>
      <c r="P556" s="197">
        <f>O556*H556</f>
        <v>0</v>
      </c>
      <c r="Q556" s="197">
        <v>0</v>
      </c>
      <c r="R556" s="197">
        <f>Q556*H556</f>
        <v>0</v>
      </c>
      <c r="S556" s="197">
        <v>0.28999999999999998</v>
      </c>
      <c r="T556" s="197">
        <f>S556*H556</f>
        <v>0.36047000000000001</v>
      </c>
      <c r="U556" s="198" t="s">
        <v>19</v>
      </c>
      <c r="V556" s="36"/>
      <c r="W556" s="36"/>
      <c r="X556" s="36"/>
      <c r="Y556" s="36"/>
      <c r="Z556" s="36"/>
      <c r="AA556" s="36"/>
      <c r="AB556" s="36"/>
      <c r="AC556" s="36"/>
      <c r="AD556" s="36"/>
      <c r="AE556" s="36"/>
      <c r="AR556" s="199" t="s">
        <v>156</v>
      </c>
      <c r="AT556" s="199" t="s">
        <v>151</v>
      </c>
      <c r="AU556" s="199" t="s">
        <v>84</v>
      </c>
      <c r="AY556" s="19" t="s">
        <v>147</v>
      </c>
      <c r="BE556" s="200">
        <f>IF(N556="základní",J556,0)</f>
        <v>0</v>
      </c>
      <c r="BF556" s="200">
        <f>IF(N556="snížená",J556,0)</f>
        <v>0</v>
      </c>
      <c r="BG556" s="200">
        <f>IF(N556="zákl. přenesená",J556,0)</f>
        <v>0</v>
      </c>
      <c r="BH556" s="200">
        <f>IF(N556="sníž. přenesená",J556,0)</f>
        <v>0</v>
      </c>
      <c r="BI556" s="200">
        <f>IF(N556="nulová",J556,0)</f>
        <v>0</v>
      </c>
      <c r="BJ556" s="19" t="s">
        <v>81</v>
      </c>
      <c r="BK556" s="200">
        <f>ROUND(I556*H556,1)</f>
        <v>0</v>
      </c>
      <c r="BL556" s="19" t="s">
        <v>156</v>
      </c>
      <c r="BM556" s="199" t="s">
        <v>797</v>
      </c>
    </row>
    <row r="557" spans="1:65" s="2" customFormat="1" ht="211.2">
      <c r="A557" s="36"/>
      <c r="B557" s="37"/>
      <c r="C557" s="38"/>
      <c r="D557" s="201" t="s">
        <v>158</v>
      </c>
      <c r="E557" s="38"/>
      <c r="F557" s="202" t="s">
        <v>798</v>
      </c>
      <c r="G557" s="38"/>
      <c r="H557" s="38"/>
      <c r="I557" s="110"/>
      <c r="J557" s="38"/>
      <c r="K557" s="38"/>
      <c r="L557" s="41"/>
      <c r="M557" s="203"/>
      <c r="N557" s="204"/>
      <c r="O557" s="66"/>
      <c r="P557" s="66"/>
      <c r="Q557" s="66"/>
      <c r="R557" s="66"/>
      <c r="S557" s="66"/>
      <c r="T557" s="66"/>
      <c r="U557" s="67"/>
      <c r="V557" s="36"/>
      <c r="W557" s="36"/>
      <c r="X557" s="36"/>
      <c r="Y557" s="36"/>
      <c r="Z557" s="36"/>
      <c r="AA557" s="36"/>
      <c r="AB557" s="36"/>
      <c r="AC557" s="36"/>
      <c r="AD557" s="36"/>
      <c r="AE557" s="36"/>
      <c r="AT557" s="19" t="s">
        <v>158</v>
      </c>
      <c r="AU557" s="19" t="s">
        <v>84</v>
      </c>
    </row>
    <row r="558" spans="1:65" s="13" customFormat="1" ht="10.199999999999999">
      <c r="B558" s="205"/>
      <c r="C558" s="206"/>
      <c r="D558" s="201" t="s">
        <v>160</v>
      </c>
      <c r="E558" s="207" t="s">
        <v>19</v>
      </c>
      <c r="F558" s="208" t="s">
        <v>799</v>
      </c>
      <c r="G558" s="206"/>
      <c r="H558" s="209">
        <v>1.2430000000000001</v>
      </c>
      <c r="I558" s="210"/>
      <c r="J558" s="206"/>
      <c r="K558" s="206"/>
      <c r="L558" s="211"/>
      <c r="M558" s="212"/>
      <c r="N558" s="213"/>
      <c r="O558" s="213"/>
      <c r="P558" s="213"/>
      <c r="Q558" s="213"/>
      <c r="R558" s="213"/>
      <c r="S558" s="213"/>
      <c r="T558" s="213"/>
      <c r="U558" s="214"/>
      <c r="AT558" s="215" t="s">
        <v>160</v>
      </c>
      <c r="AU558" s="215" t="s">
        <v>84</v>
      </c>
      <c r="AV558" s="13" t="s">
        <v>81</v>
      </c>
      <c r="AW558" s="13" t="s">
        <v>33</v>
      </c>
      <c r="AX558" s="13" t="s">
        <v>77</v>
      </c>
      <c r="AY558" s="215" t="s">
        <v>147</v>
      </c>
    </row>
    <row r="559" spans="1:65" s="2" customFormat="1" ht="14.4" customHeight="1">
      <c r="A559" s="36"/>
      <c r="B559" s="37"/>
      <c r="C559" s="188" t="s">
        <v>800</v>
      </c>
      <c r="D559" s="188" t="s">
        <v>151</v>
      </c>
      <c r="E559" s="189" t="s">
        <v>801</v>
      </c>
      <c r="F559" s="190" t="s">
        <v>802</v>
      </c>
      <c r="G559" s="191" t="s">
        <v>310</v>
      </c>
      <c r="H559" s="192">
        <v>15.996</v>
      </c>
      <c r="I559" s="193"/>
      <c r="J559" s="194">
        <f>ROUND(I559*H559,1)</f>
        <v>0</v>
      </c>
      <c r="K559" s="190" t="s">
        <v>155</v>
      </c>
      <c r="L559" s="41"/>
      <c r="M559" s="195" t="s">
        <v>19</v>
      </c>
      <c r="N559" s="196" t="s">
        <v>44</v>
      </c>
      <c r="O559" s="66"/>
      <c r="P559" s="197">
        <f>O559*H559</f>
        <v>0</v>
      </c>
      <c r="Q559" s="197">
        <v>0</v>
      </c>
      <c r="R559" s="197">
        <f>Q559*H559</f>
        <v>0</v>
      </c>
      <c r="S559" s="197">
        <v>9.4500000000000001E-3</v>
      </c>
      <c r="T559" s="197">
        <f>S559*H559</f>
        <v>0.1511622</v>
      </c>
      <c r="U559" s="198" t="s">
        <v>19</v>
      </c>
      <c r="V559" s="36"/>
      <c r="W559" s="36"/>
      <c r="X559" s="36"/>
      <c r="Y559" s="36"/>
      <c r="Z559" s="36"/>
      <c r="AA559" s="36"/>
      <c r="AB559" s="36"/>
      <c r="AC559" s="36"/>
      <c r="AD559" s="36"/>
      <c r="AE559" s="36"/>
      <c r="AR559" s="199" t="s">
        <v>156</v>
      </c>
      <c r="AT559" s="199" t="s">
        <v>151</v>
      </c>
      <c r="AU559" s="199" t="s">
        <v>84</v>
      </c>
      <c r="AY559" s="19" t="s">
        <v>147</v>
      </c>
      <c r="BE559" s="200">
        <f>IF(N559="základní",J559,0)</f>
        <v>0</v>
      </c>
      <c r="BF559" s="200">
        <f>IF(N559="snížená",J559,0)</f>
        <v>0</v>
      </c>
      <c r="BG559" s="200">
        <f>IF(N559="zákl. přenesená",J559,0)</f>
        <v>0</v>
      </c>
      <c r="BH559" s="200">
        <f>IF(N559="sníž. přenesená",J559,0)</f>
        <v>0</v>
      </c>
      <c r="BI559" s="200">
        <f>IF(N559="nulová",J559,0)</f>
        <v>0</v>
      </c>
      <c r="BJ559" s="19" t="s">
        <v>81</v>
      </c>
      <c r="BK559" s="200">
        <f>ROUND(I559*H559,1)</f>
        <v>0</v>
      </c>
      <c r="BL559" s="19" t="s">
        <v>156</v>
      </c>
      <c r="BM559" s="199" t="s">
        <v>803</v>
      </c>
    </row>
    <row r="560" spans="1:65" s="2" customFormat="1" ht="48">
      <c r="A560" s="36"/>
      <c r="B560" s="37"/>
      <c r="C560" s="38"/>
      <c r="D560" s="201" t="s">
        <v>158</v>
      </c>
      <c r="E560" s="38"/>
      <c r="F560" s="202" t="s">
        <v>804</v>
      </c>
      <c r="G560" s="38"/>
      <c r="H560" s="38"/>
      <c r="I560" s="110"/>
      <c r="J560" s="38"/>
      <c r="K560" s="38"/>
      <c r="L560" s="41"/>
      <c r="M560" s="203"/>
      <c r="N560" s="204"/>
      <c r="O560" s="66"/>
      <c r="P560" s="66"/>
      <c r="Q560" s="66"/>
      <c r="R560" s="66"/>
      <c r="S560" s="66"/>
      <c r="T560" s="66"/>
      <c r="U560" s="67"/>
      <c r="V560" s="36"/>
      <c r="W560" s="36"/>
      <c r="X560" s="36"/>
      <c r="Y560" s="36"/>
      <c r="Z560" s="36"/>
      <c r="AA560" s="36"/>
      <c r="AB560" s="36"/>
      <c r="AC560" s="36"/>
      <c r="AD560" s="36"/>
      <c r="AE560" s="36"/>
      <c r="AT560" s="19" t="s">
        <v>158</v>
      </c>
      <c r="AU560" s="19" t="s">
        <v>84</v>
      </c>
    </row>
    <row r="561" spans="1:65" s="13" customFormat="1" ht="10.199999999999999">
      <c r="B561" s="205"/>
      <c r="C561" s="206"/>
      <c r="D561" s="201" t="s">
        <v>160</v>
      </c>
      <c r="E561" s="207" t="s">
        <v>19</v>
      </c>
      <c r="F561" s="208" t="s">
        <v>805</v>
      </c>
      <c r="G561" s="206"/>
      <c r="H561" s="209">
        <v>15.996</v>
      </c>
      <c r="I561" s="210"/>
      <c r="J561" s="206"/>
      <c r="K561" s="206"/>
      <c r="L561" s="211"/>
      <c r="M561" s="212"/>
      <c r="N561" s="213"/>
      <c r="O561" s="213"/>
      <c r="P561" s="213"/>
      <c r="Q561" s="213"/>
      <c r="R561" s="213"/>
      <c r="S561" s="213"/>
      <c r="T561" s="213"/>
      <c r="U561" s="214"/>
      <c r="AT561" s="215" t="s">
        <v>160</v>
      </c>
      <c r="AU561" s="215" t="s">
        <v>84</v>
      </c>
      <c r="AV561" s="13" t="s">
        <v>81</v>
      </c>
      <c r="AW561" s="13" t="s">
        <v>33</v>
      </c>
      <c r="AX561" s="13" t="s">
        <v>77</v>
      </c>
      <c r="AY561" s="215" t="s">
        <v>147</v>
      </c>
    </row>
    <row r="562" spans="1:65" s="2" customFormat="1" ht="19.8" customHeight="1">
      <c r="A562" s="36"/>
      <c r="B562" s="37"/>
      <c r="C562" s="188" t="s">
        <v>806</v>
      </c>
      <c r="D562" s="188" t="s">
        <v>151</v>
      </c>
      <c r="E562" s="189" t="s">
        <v>807</v>
      </c>
      <c r="F562" s="190" t="s">
        <v>808</v>
      </c>
      <c r="G562" s="191" t="s">
        <v>310</v>
      </c>
      <c r="H562" s="192">
        <v>3.5</v>
      </c>
      <c r="I562" s="193"/>
      <c r="J562" s="194">
        <f>ROUND(I562*H562,1)</f>
        <v>0</v>
      </c>
      <c r="K562" s="190" t="s">
        <v>155</v>
      </c>
      <c r="L562" s="41"/>
      <c r="M562" s="195" t="s">
        <v>19</v>
      </c>
      <c r="N562" s="196" t="s">
        <v>44</v>
      </c>
      <c r="O562" s="66"/>
      <c r="P562" s="197">
        <f>O562*H562</f>
        <v>0</v>
      </c>
      <c r="Q562" s="197">
        <v>0</v>
      </c>
      <c r="R562" s="197">
        <f>Q562*H562</f>
        <v>0</v>
      </c>
      <c r="S562" s="197">
        <v>0.06</v>
      </c>
      <c r="T562" s="197">
        <f>S562*H562</f>
        <v>0.21</v>
      </c>
      <c r="U562" s="198" t="s">
        <v>19</v>
      </c>
      <c r="V562" s="36"/>
      <c r="W562" s="36"/>
      <c r="X562" s="36"/>
      <c r="Y562" s="36"/>
      <c r="Z562" s="36"/>
      <c r="AA562" s="36"/>
      <c r="AB562" s="36"/>
      <c r="AC562" s="36"/>
      <c r="AD562" s="36"/>
      <c r="AE562" s="36"/>
      <c r="AR562" s="199" t="s">
        <v>156</v>
      </c>
      <c r="AT562" s="199" t="s">
        <v>151</v>
      </c>
      <c r="AU562" s="199" t="s">
        <v>84</v>
      </c>
      <c r="AY562" s="19" t="s">
        <v>147</v>
      </c>
      <c r="BE562" s="200">
        <f>IF(N562="základní",J562,0)</f>
        <v>0</v>
      </c>
      <c r="BF562" s="200">
        <f>IF(N562="snížená",J562,0)</f>
        <v>0</v>
      </c>
      <c r="BG562" s="200">
        <f>IF(N562="zákl. přenesená",J562,0)</f>
        <v>0</v>
      </c>
      <c r="BH562" s="200">
        <f>IF(N562="sníž. přenesená",J562,0)</f>
        <v>0</v>
      </c>
      <c r="BI562" s="200">
        <f>IF(N562="nulová",J562,0)</f>
        <v>0</v>
      </c>
      <c r="BJ562" s="19" t="s">
        <v>81</v>
      </c>
      <c r="BK562" s="200">
        <f>ROUND(I562*H562,1)</f>
        <v>0</v>
      </c>
      <c r="BL562" s="19" t="s">
        <v>156</v>
      </c>
      <c r="BM562" s="199" t="s">
        <v>809</v>
      </c>
    </row>
    <row r="563" spans="1:65" s="2" customFormat="1" ht="38.4">
      <c r="A563" s="36"/>
      <c r="B563" s="37"/>
      <c r="C563" s="38"/>
      <c r="D563" s="201" t="s">
        <v>158</v>
      </c>
      <c r="E563" s="38"/>
      <c r="F563" s="202" t="s">
        <v>810</v>
      </c>
      <c r="G563" s="38"/>
      <c r="H563" s="38"/>
      <c r="I563" s="110"/>
      <c r="J563" s="38"/>
      <c r="K563" s="38"/>
      <c r="L563" s="41"/>
      <c r="M563" s="203"/>
      <c r="N563" s="204"/>
      <c r="O563" s="66"/>
      <c r="P563" s="66"/>
      <c r="Q563" s="66"/>
      <c r="R563" s="66"/>
      <c r="S563" s="66"/>
      <c r="T563" s="66"/>
      <c r="U563" s="67"/>
      <c r="V563" s="36"/>
      <c r="W563" s="36"/>
      <c r="X563" s="36"/>
      <c r="Y563" s="36"/>
      <c r="Z563" s="36"/>
      <c r="AA563" s="36"/>
      <c r="AB563" s="36"/>
      <c r="AC563" s="36"/>
      <c r="AD563" s="36"/>
      <c r="AE563" s="36"/>
      <c r="AT563" s="19" t="s">
        <v>158</v>
      </c>
      <c r="AU563" s="19" t="s">
        <v>84</v>
      </c>
    </row>
    <row r="564" spans="1:65" s="13" customFormat="1" ht="10.199999999999999">
      <c r="B564" s="205"/>
      <c r="C564" s="206"/>
      <c r="D564" s="201" t="s">
        <v>160</v>
      </c>
      <c r="E564" s="207" t="s">
        <v>19</v>
      </c>
      <c r="F564" s="208" t="s">
        <v>811</v>
      </c>
      <c r="G564" s="206"/>
      <c r="H564" s="209">
        <v>3.5</v>
      </c>
      <c r="I564" s="210"/>
      <c r="J564" s="206"/>
      <c r="K564" s="206"/>
      <c r="L564" s="211"/>
      <c r="M564" s="212"/>
      <c r="N564" s="213"/>
      <c r="O564" s="213"/>
      <c r="P564" s="213"/>
      <c r="Q564" s="213"/>
      <c r="R564" s="213"/>
      <c r="S564" s="213"/>
      <c r="T564" s="213"/>
      <c r="U564" s="214"/>
      <c r="AT564" s="215" t="s">
        <v>160</v>
      </c>
      <c r="AU564" s="215" t="s">
        <v>84</v>
      </c>
      <c r="AV564" s="13" t="s">
        <v>81</v>
      </c>
      <c r="AW564" s="13" t="s">
        <v>33</v>
      </c>
      <c r="AX564" s="13" t="s">
        <v>77</v>
      </c>
      <c r="AY564" s="215" t="s">
        <v>147</v>
      </c>
    </row>
    <row r="565" spans="1:65" s="2" customFormat="1" ht="19.8" customHeight="1">
      <c r="A565" s="36"/>
      <c r="B565" s="37"/>
      <c r="C565" s="188" t="s">
        <v>812</v>
      </c>
      <c r="D565" s="188" t="s">
        <v>151</v>
      </c>
      <c r="E565" s="189" t="s">
        <v>813</v>
      </c>
      <c r="F565" s="190" t="s">
        <v>814</v>
      </c>
      <c r="G565" s="191" t="s">
        <v>350</v>
      </c>
      <c r="H565" s="192">
        <v>5</v>
      </c>
      <c r="I565" s="193"/>
      <c r="J565" s="194">
        <f>ROUND(I565*H565,1)</f>
        <v>0</v>
      </c>
      <c r="K565" s="190" t="s">
        <v>155</v>
      </c>
      <c r="L565" s="41"/>
      <c r="M565" s="195" t="s">
        <v>19</v>
      </c>
      <c r="N565" s="196" t="s">
        <v>44</v>
      </c>
      <c r="O565" s="66"/>
      <c r="P565" s="197">
        <f>O565*H565</f>
        <v>0</v>
      </c>
      <c r="Q565" s="197">
        <v>0</v>
      </c>
      <c r="R565" s="197">
        <f>Q565*H565</f>
        <v>0</v>
      </c>
      <c r="S565" s="197">
        <v>6.0000000000000001E-3</v>
      </c>
      <c r="T565" s="197">
        <f>S565*H565</f>
        <v>0.03</v>
      </c>
      <c r="U565" s="198" t="s">
        <v>19</v>
      </c>
      <c r="V565" s="36"/>
      <c r="W565" s="36"/>
      <c r="X565" s="36"/>
      <c r="Y565" s="36"/>
      <c r="Z565" s="36"/>
      <c r="AA565" s="36"/>
      <c r="AB565" s="36"/>
      <c r="AC565" s="36"/>
      <c r="AD565" s="36"/>
      <c r="AE565" s="36"/>
      <c r="AR565" s="199" t="s">
        <v>156</v>
      </c>
      <c r="AT565" s="199" t="s">
        <v>151</v>
      </c>
      <c r="AU565" s="199" t="s">
        <v>84</v>
      </c>
      <c r="AY565" s="19" t="s">
        <v>147</v>
      </c>
      <c r="BE565" s="200">
        <f>IF(N565="základní",J565,0)</f>
        <v>0</v>
      </c>
      <c r="BF565" s="200">
        <f>IF(N565="snížená",J565,0)</f>
        <v>0</v>
      </c>
      <c r="BG565" s="200">
        <f>IF(N565="zákl. přenesená",J565,0)</f>
        <v>0</v>
      </c>
      <c r="BH565" s="200">
        <f>IF(N565="sníž. přenesená",J565,0)</f>
        <v>0</v>
      </c>
      <c r="BI565" s="200">
        <f>IF(N565="nulová",J565,0)</f>
        <v>0</v>
      </c>
      <c r="BJ565" s="19" t="s">
        <v>81</v>
      </c>
      <c r="BK565" s="200">
        <f>ROUND(I565*H565,1)</f>
        <v>0</v>
      </c>
      <c r="BL565" s="19" t="s">
        <v>156</v>
      </c>
      <c r="BM565" s="199" t="s">
        <v>815</v>
      </c>
    </row>
    <row r="566" spans="1:65" s="2" customFormat="1" ht="38.4">
      <c r="A566" s="36"/>
      <c r="B566" s="37"/>
      <c r="C566" s="38"/>
      <c r="D566" s="201" t="s">
        <v>158</v>
      </c>
      <c r="E566" s="38"/>
      <c r="F566" s="202" t="s">
        <v>810</v>
      </c>
      <c r="G566" s="38"/>
      <c r="H566" s="38"/>
      <c r="I566" s="110"/>
      <c r="J566" s="38"/>
      <c r="K566" s="38"/>
      <c r="L566" s="41"/>
      <c r="M566" s="203"/>
      <c r="N566" s="204"/>
      <c r="O566" s="66"/>
      <c r="P566" s="66"/>
      <c r="Q566" s="66"/>
      <c r="R566" s="66"/>
      <c r="S566" s="66"/>
      <c r="T566" s="66"/>
      <c r="U566" s="67"/>
      <c r="V566" s="36"/>
      <c r="W566" s="36"/>
      <c r="X566" s="36"/>
      <c r="Y566" s="36"/>
      <c r="Z566" s="36"/>
      <c r="AA566" s="36"/>
      <c r="AB566" s="36"/>
      <c r="AC566" s="36"/>
      <c r="AD566" s="36"/>
      <c r="AE566" s="36"/>
      <c r="AT566" s="19" t="s">
        <v>158</v>
      </c>
      <c r="AU566" s="19" t="s">
        <v>84</v>
      </c>
    </row>
    <row r="567" spans="1:65" s="13" customFormat="1" ht="10.199999999999999">
      <c r="B567" s="205"/>
      <c r="C567" s="206"/>
      <c r="D567" s="201" t="s">
        <v>160</v>
      </c>
      <c r="E567" s="207" t="s">
        <v>19</v>
      </c>
      <c r="F567" s="208" t="s">
        <v>816</v>
      </c>
      <c r="G567" s="206"/>
      <c r="H567" s="209">
        <v>5</v>
      </c>
      <c r="I567" s="210"/>
      <c r="J567" s="206"/>
      <c r="K567" s="206"/>
      <c r="L567" s="211"/>
      <c r="M567" s="212"/>
      <c r="N567" s="213"/>
      <c r="O567" s="213"/>
      <c r="P567" s="213"/>
      <c r="Q567" s="213"/>
      <c r="R567" s="213"/>
      <c r="S567" s="213"/>
      <c r="T567" s="213"/>
      <c r="U567" s="214"/>
      <c r="AT567" s="215" t="s">
        <v>160</v>
      </c>
      <c r="AU567" s="215" t="s">
        <v>84</v>
      </c>
      <c r="AV567" s="13" t="s">
        <v>81</v>
      </c>
      <c r="AW567" s="13" t="s">
        <v>33</v>
      </c>
      <c r="AX567" s="13" t="s">
        <v>77</v>
      </c>
      <c r="AY567" s="215" t="s">
        <v>147</v>
      </c>
    </row>
    <row r="568" spans="1:65" s="2" customFormat="1" ht="19.8" customHeight="1">
      <c r="A568" s="36"/>
      <c r="B568" s="37"/>
      <c r="C568" s="188" t="s">
        <v>817</v>
      </c>
      <c r="D568" s="188" t="s">
        <v>151</v>
      </c>
      <c r="E568" s="189" t="s">
        <v>818</v>
      </c>
      <c r="F568" s="190" t="s">
        <v>819</v>
      </c>
      <c r="G568" s="191" t="s">
        <v>350</v>
      </c>
      <c r="H568" s="192">
        <v>3</v>
      </c>
      <c r="I568" s="193"/>
      <c r="J568" s="194">
        <f>ROUND(I568*H568,1)</f>
        <v>0</v>
      </c>
      <c r="K568" s="190" t="s">
        <v>155</v>
      </c>
      <c r="L568" s="41"/>
      <c r="M568" s="195" t="s">
        <v>19</v>
      </c>
      <c r="N568" s="196" t="s">
        <v>44</v>
      </c>
      <c r="O568" s="66"/>
      <c r="P568" s="197">
        <f>O568*H568</f>
        <v>0</v>
      </c>
      <c r="Q568" s="197">
        <v>0</v>
      </c>
      <c r="R568" s="197">
        <f>Q568*H568</f>
        <v>0</v>
      </c>
      <c r="S568" s="197">
        <v>6.5699999999999995E-2</v>
      </c>
      <c r="T568" s="197">
        <f>S568*H568</f>
        <v>0.1971</v>
      </c>
      <c r="U568" s="198" t="s">
        <v>19</v>
      </c>
      <c r="V568" s="36"/>
      <c r="W568" s="36"/>
      <c r="X568" s="36"/>
      <c r="Y568" s="36"/>
      <c r="Z568" s="36"/>
      <c r="AA568" s="36"/>
      <c r="AB568" s="36"/>
      <c r="AC568" s="36"/>
      <c r="AD568" s="36"/>
      <c r="AE568" s="36"/>
      <c r="AR568" s="199" t="s">
        <v>156</v>
      </c>
      <c r="AT568" s="199" t="s">
        <v>151</v>
      </c>
      <c r="AU568" s="199" t="s">
        <v>84</v>
      </c>
      <c r="AY568" s="19" t="s">
        <v>147</v>
      </c>
      <c r="BE568" s="200">
        <f>IF(N568="základní",J568,0)</f>
        <v>0</v>
      </c>
      <c r="BF568" s="200">
        <f>IF(N568="snížená",J568,0)</f>
        <v>0</v>
      </c>
      <c r="BG568" s="200">
        <f>IF(N568="zákl. přenesená",J568,0)</f>
        <v>0</v>
      </c>
      <c r="BH568" s="200">
        <f>IF(N568="sníž. přenesená",J568,0)</f>
        <v>0</v>
      </c>
      <c r="BI568" s="200">
        <f>IF(N568="nulová",J568,0)</f>
        <v>0</v>
      </c>
      <c r="BJ568" s="19" t="s">
        <v>81</v>
      </c>
      <c r="BK568" s="200">
        <f>ROUND(I568*H568,1)</f>
        <v>0</v>
      </c>
      <c r="BL568" s="19" t="s">
        <v>156</v>
      </c>
      <c r="BM568" s="199" t="s">
        <v>820</v>
      </c>
    </row>
    <row r="569" spans="1:65" s="2" customFormat="1" ht="38.4">
      <c r="A569" s="36"/>
      <c r="B569" s="37"/>
      <c r="C569" s="38"/>
      <c r="D569" s="201" t="s">
        <v>158</v>
      </c>
      <c r="E569" s="38"/>
      <c r="F569" s="202" t="s">
        <v>810</v>
      </c>
      <c r="G569" s="38"/>
      <c r="H569" s="38"/>
      <c r="I569" s="110"/>
      <c r="J569" s="38"/>
      <c r="K569" s="38"/>
      <c r="L569" s="41"/>
      <c r="M569" s="203"/>
      <c r="N569" s="204"/>
      <c r="O569" s="66"/>
      <c r="P569" s="66"/>
      <c r="Q569" s="66"/>
      <c r="R569" s="66"/>
      <c r="S569" s="66"/>
      <c r="T569" s="66"/>
      <c r="U569" s="67"/>
      <c r="V569" s="36"/>
      <c r="W569" s="36"/>
      <c r="X569" s="36"/>
      <c r="Y569" s="36"/>
      <c r="Z569" s="36"/>
      <c r="AA569" s="36"/>
      <c r="AB569" s="36"/>
      <c r="AC569" s="36"/>
      <c r="AD569" s="36"/>
      <c r="AE569" s="36"/>
      <c r="AT569" s="19" t="s">
        <v>158</v>
      </c>
      <c r="AU569" s="19" t="s">
        <v>84</v>
      </c>
    </row>
    <row r="570" spans="1:65" s="13" customFormat="1" ht="10.199999999999999">
      <c r="B570" s="205"/>
      <c r="C570" s="206"/>
      <c r="D570" s="201" t="s">
        <v>160</v>
      </c>
      <c r="E570" s="207" t="s">
        <v>19</v>
      </c>
      <c r="F570" s="208" t="s">
        <v>821</v>
      </c>
      <c r="G570" s="206"/>
      <c r="H570" s="209">
        <v>1</v>
      </c>
      <c r="I570" s="210"/>
      <c r="J570" s="206"/>
      <c r="K570" s="206"/>
      <c r="L570" s="211"/>
      <c r="M570" s="212"/>
      <c r="N570" s="213"/>
      <c r="O570" s="213"/>
      <c r="P570" s="213"/>
      <c r="Q570" s="213"/>
      <c r="R570" s="213"/>
      <c r="S570" s="213"/>
      <c r="T570" s="213"/>
      <c r="U570" s="214"/>
      <c r="AT570" s="215" t="s">
        <v>160</v>
      </c>
      <c r="AU570" s="215" t="s">
        <v>84</v>
      </c>
      <c r="AV570" s="13" t="s">
        <v>81</v>
      </c>
      <c r="AW570" s="13" t="s">
        <v>33</v>
      </c>
      <c r="AX570" s="13" t="s">
        <v>72</v>
      </c>
      <c r="AY570" s="215" t="s">
        <v>147</v>
      </c>
    </row>
    <row r="571" spans="1:65" s="13" customFormat="1" ht="10.199999999999999">
      <c r="B571" s="205"/>
      <c r="C571" s="206"/>
      <c r="D571" s="201" t="s">
        <v>160</v>
      </c>
      <c r="E571" s="207" t="s">
        <v>19</v>
      </c>
      <c r="F571" s="208" t="s">
        <v>822</v>
      </c>
      <c r="G571" s="206"/>
      <c r="H571" s="209">
        <v>2</v>
      </c>
      <c r="I571" s="210"/>
      <c r="J571" s="206"/>
      <c r="K571" s="206"/>
      <c r="L571" s="211"/>
      <c r="M571" s="212"/>
      <c r="N571" s="213"/>
      <c r="O571" s="213"/>
      <c r="P571" s="213"/>
      <c r="Q571" s="213"/>
      <c r="R571" s="213"/>
      <c r="S571" s="213"/>
      <c r="T571" s="213"/>
      <c r="U571" s="214"/>
      <c r="AT571" s="215" t="s">
        <v>160</v>
      </c>
      <c r="AU571" s="215" t="s">
        <v>84</v>
      </c>
      <c r="AV571" s="13" t="s">
        <v>81</v>
      </c>
      <c r="AW571" s="13" t="s">
        <v>33</v>
      </c>
      <c r="AX571" s="13" t="s">
        <v>72</v>
      </c>
      <c r="AY571" s="215" t="s">
        <v>147</v>
      </c>
    </row>
    <row r="572" spans="1:65" s="15" customFormat="1" ht="10.199999999999999">
      <c r="B572" s="227"/>
      <c r="C572" s="228"/>
      <c r="D572" s="201" t="s">
        <v>160</v>
      </c>
      <c r="E572" s="229" t="s">
        <v>19</v>
      </c>
      <c r="F572" s="230" t="s">
        <v>163</v>
      </c>
      <c r="G572" s="228"/>
      <c r="H572" s="231">
        <v>3</v>
      </c>
      <c r="I572" s="232"/>
      <c r="J572" s="228"/>
      <c r="K572" s="228"/>
      <c r="L572" s="233"/>
      <c r="M572" s="234"/>
      <c r="N572" s="235"/>
      <c r="O572" s="235"/>
      <c r="P572" s="235"/>
      <c r="Q572" s="235"/>
      <c r="R572" s="235"/>
      <c r="S572" s="235"/>
      <c r="T572" s="235"/>
      <c r="U572" s="236"/>
      <c r="AT572" s="237" t="s">
        <v>160</v>
      </c>
      <c r="AU572" s="237" t="s">
        <v>84</v>
      </c>
      <c r="AV572" s="15" t="s">
        <v>156</v>
      </c>
      <c r="AW572" s="15" t="s">
        <v>33</v>
      </c>
      <c r="AX572" s="15" t="s">
        <v>77</v>
      </c>
      <c r="AY572" s="237" t="s">
        <v>147</v>
      </c>
    </row>
    <row r="573" spans="1:65" s="2" customFormat="1" ht="30" customHeight="1">
      <c r="A573" s="36"/>
      <c r="B573" s="37"/>
      <c r="C573" s="188" t="s">
        <v>823</v>
      </c>
      <c r="D573" s="188" t="s">
        <v>151</v>
      </c>
      <c r="E573" s="189" t="s">
        <v>824</v>
      </c>
      <c r="F573" s="190" t="s">
        <v>825</v>
      </c>
      <c r="G573" s="191" t="s">
        <v>213</v>
      </c>
      <c r="H573" s="192">
        <v>18.667999999999999</v>
      </c>
      <c r="I573" s="193"/>
      <c r="J573" s="194">
        <f>ROUND(I573*H573,1)</f>
        <v>0</v>
      </c>
      <c r="K573" s="190" t="s">
        <v>155</v>
      </c>
      <c r="L573" s="41"/>
      <c r="M573" s="195" t="s">
        <v>19</v>
      </c>
      <c r="N573" s="196" t="s">
        <v>44</v>
      </c>
      <c r="O573" s="66"/>
      <c r="P573" s="197">
        <f>O573*H573</f>
        <v>0</v>
      </c>
      <c r="Q573" s="197">
        <v>0</v>
      </c>
      <c r="R573" s="197">
        <f>Q573*H573</f>
        <v>0</v>
      </c>
      <c r="S573" s="197">
        <v>0.255</v>
      </c>
      <c r="T573" s="197">
        <f>S573*H573</f>
        <v>4.7603400000000002</v>
      </c>
      <c r="U573" s="198" t="s">
        <v>19</v>
      </c>
      <c r="V573" s="36"/>
      <c r="W573" s="36"/>
      <c r="X573" s="36"/>
      <c r="Y573" s="36"/>
      <c r="Z573" s="36"/>
      <c r="AA573" s="36"/>
      <c r="AB573" s="36"/>
      <c r="AC573" s="36"/>
      <c r="AD573" s="36"/>
      <c r="AE573" s="36"/>
      <c r="AR573" s="199" t="s">
        <v>156</v>
      </c>
      <c r="AT573" s="199" t="s">
        <v>151</v>
      </c>
      <c r="AU573" s="199" t="s">
        <v>84</v>
      </c>
      <c r="AY573" s="19" t="s">
        <v>147</v>
      </c>
      <c r="BE573" s="200">
        <f>IF(N573="základní",J573,0)</f>
        <v>0</v>
      </c>
      <c r="BF573" s="200">
        <f>IF(N573="snížená",J573,0)</f>
        <v>0</v>
      </c>
      <c r="BG573" s="200">
        <f>IF(N573="zákl. přenesená",J573,0)</f>
        <v>0</v>
      </c>
      <c r="BH573" s="200">
        <f>IF(N573="sníž. přenesená",J573,0)</f>
        <v>0</v>
      </c>
      <c r="BI573" s="200">
        <f>IF(N573="nulová",J573,0)</f>
        <v>0</v>
      </c>
      <c r="BJ573" s="19" t="s">
        <v>81</v>
      </c>
      <c r="BK573" s="200">
        <f>ROUND(I573*H573,1)</f>
        <v>0</v>
      </c>
      <c r="BL573" s="19" t="s">
        <v>156</v>
      </c>
      <c r="BM573" s="199" t="s">
        <v>826</v>
      </c>
    </row>
    <row r="574" spans="1:65" s="2" customFormat="1" ht="124.8">
      <c r="A574" s="36"/>
      <c r="B574" s="37"/>
      <c r="C574" s="38"/>
      <c r="D574" s="201" t="s">
        <v>158</v>
      </c>
      <c r="E574" s="38"/>
      <c r="F574" s="202" t="s">
        <v>827</v>
      </c>
      <c r="G574" s="38"/>
      <c r="H574" s="38"/>
      <c r="I574" s="110"/>
      <c r="J574" s="38"/>
      <c r="K574" s="38"/>
      <c r="L574" s="41"/>
      <c r="M574" s="203"/>
      <c r="N574" s="204"/>
      <c r="O574" s="66"/>
      <c r="P574" s="66"/>
      <c r="Q574" s="66"/>
      <c r="R574" s="66"/>
      <c r="S574" s="66"/>
      <c r="T574" s="66"/>
      <c r="U574" s="67"/>
      <c r="V574" s="36"/>
      <c r="W574" s="36"/>
      <c r="X574" s="36"/>
      <c r="Y574" s="36"/>
      <c r="Z574" s="36"/>
      <c r="AA574" s="36"/>
      <c r="AB574" s="36"/>
      <c r="AC574" s="36"/>
      <c r="AD574" s="36"/>
      <c r="AE574" s="36"/>
      <c r="AT574" s="19" t="s">
        <v>158</v>
      </c>
      <c r="AU574" s="19" t="s">
        <v>84</v>
      </c>
    </row>
    <row r="575" spans="1:65" s="13" customFormat="1" ht="10.199999999999999">
      <c r="B575" s="205"/>
      <c r="C575" s="206"/>
      <c r="D575" s="201" t="s">
        <v>160</v>
      </c>
      <c r="E575" s="207" t="s">
        <v>19</v>
      </c>
      <c r="F575" s="208" t="s">
        <v>828</v>
      </c>
      <c r="G575" s="206"/>
      <c r="H575" s="209">
        <v>18.283000000000001</v>
      </c>
      <c r="I575" s="210"/>
      <c r="J575" s="206"/>
      <c r="K575" s="206"/>
      <c r="L575" s="211"/>
      <c r="M575" s="212"/>
      <c r="N575" s="213"/>
      <c r="O575" s="213"/>
      <c r="P575" s="213"/>
      <c r="Q575" s="213"/>
      <c r="R575" s="213"/>
      <c r="S575" s="213"/>
      <c r="T575" s="213"/>
      <c r="U575" s="214"/>
      <c r="AT575" s="215" t="s">
        <v>160</v>
      </c>
      <c r="AU575" s="215" t="s">
        <v>84</v>
      </c>
      <c r="AV575" s="13" t="s">
        <v>81</v>
      </c>
      <c r="AW575" s="13" t="s">
        <v>33</v>
      </c>
      <c r="AX575" s="13" t="s">
        <v>72</v>
      </c>
      <c r="AY575" s="215" t="s">
        <v>147</v>
      </c>
    </row>
    <row r="576" spans="1:65" s="13" customFormat="1" ht="10.199999999999999">
      <c r="B576" s="205"/>
      <c r="C576" s="206"/>
      <c r="D576" s="201" t="s">
        <v>160</v>
      </c>
      <c r="E576" s="207" t="s">
        <v>19</v>
      </c>
      <c r="F576" s="208" t="s">
        <v>829</v>
      </c>
      <c r="G576" s="206"/>
      <c r="H576" s="209">
        <v>0.38500000000000001</v>
      </c>
      <c r="I576" s="210"/>
      <c r="J576" s="206"/>
      <c r="K576" s="206"/>
      <c r="L576" s="211"/>
      <c r="M576" s="212"/>
      <c r="N576" s="213"/>
      <c r="O576" s="213"/>
      <c r="P576" s="213"/>
      <c r="Q576" s="213"/>
      <c r="R576" s="213"/>
      <c r="S576" s="213"/>
      <c r="T576" s="213"/>
      <c r="U576" s="214"/>
      <c r="AT576" s="215" t="s">
        <v>160</v>
      </c>
      <c r="AU576" s="215" t="s">
        <v>84</v>
      </c>
      <c r="AV576" s="13" t="s">
        <v>81</v>
      </c>
      <c r="AW576" s="13" t="s">
        <v>33</v>
      </c>
      <c r="AX576" s="13" t="s">
        <v>72</v>
      </c>
      <c r="AY576" s="215" t="s">
        <v>147</v>
      </c>
    </row>
    <row r="577" spans="1:65" s="15" customFormat="1" ht="10.199999999999999">
      <c r="B577" s="227"/>
      <c r="C577" s="228"/>
      <c r="D577" s="201" t="s">
        <v>160</v>
      </c>
      <c r="E577" s="229" t="s">
        <v>19</v>
      </c>
      <c r="F577" s="230" t="s">
        <v>163</v>
      </c>
      <c r="G577" s="228"/>
      <c r="H577" s="231">
        <v>18.668000000000003</v>
      </c>
      <c r="I577" s="232"/>
      <c r="J577" s="228"/>
      <c r="K577" s="228"/>
      <c r="L577" s="233"/>
      <c r="M577" s="234"/>
      <c r="N577" s="235"/>
      <c r="O577" s="235"/>
      <c r="P577" s="235"/>
      <c r="Q577" s="235"/>
      <c r="R577" s="235"/>
      <c r="S577" s="235"/>
      <c r="T577" s="235"/>
      <c r="U577" s="236"/>
      <c r="AT577" s="237" t="s">
        <v>160</v>
      </c>
      <c r="AU577" s="237" t="s">
        <v>84</v>
      </c>
      <c r="AV577" s="15" t="s">
        <v>156</v>
      </c>
      <c r="AW577" s="15" t="s">
        <v>33</v>
      </c>
      <c r="AX577" s="15" t="s">
        <v>77</v>
      </c>
      <c r="AY577" s="237" t="s">
        <v>147</v>
      </c>
    </row>
    <row r="578" spans="1:65" s="2" customFormat="1" ht="30" customHeight="1">
      <c r="A578" s="36"/>
      <c r="B578" s="37"/>
      <c r="C578" s="188" t="s">
        <v>830</v>
      </c>
      <c r="D578" s="188" t="s">
        <v>151</v>
      </c>
      <c r="E578" s="189" t="s">
        <v>795</v>
      </c>
      <c r="F578" s="190" t="s">
        <v>796</v>
      </c>
      <c r="G578" s="191" t="s">
        <v>213</v>
      </c>
      <c r="H578" s="192">
        <v>18.667999999999999</v>
      </c>
      <c r="I578" s="193"/>
      <c r="J578" s="194">
        <f>ROUND(I578*H578,1)</f>
        <v>0</v>
      </c>
      <c r="K578" s="190" t="s">
        <v>155</v>
      </c>
      <c r="L578" s="41"/>
      <c r="M578" s="195" t="s">
        <v>19</v>
      </c>
      <c r="N578" s="196" t="s">
        <v>44</v>
      </c>
      <c r="O578" s="66"/>
      <c r="P578" s="197">
        <f>O578*H578</f>
        <v>0</v>
      </c>
      <c r="Q578" s="197">
        <v>0</v>
      </c>
      <c r="R578" s="197">
        <f>Q578*H578</f>
        <v>0</v>
      </c>
      <c r="S578" s="197">
        <v>0.28999999999999998</v>
      </c>
      <c r="T578" s="197">
        <f>S578*H578</f>
        <v>5.4137199999999996</v>
      </c>
      <c r="U578" s="198" t="s">
        <v>19</v>
      </c>
      <c r="V578" s="36"/>
      <c r="W578" s="36"/>
      <c r="X578" s="36"/>
      <c r="Y578" s="36"/>
      <c r="Z578" s="36"/>
      <c r="AA578" s="36"/>
      <c r="AB578" s="36"/>
      <c r="AC578" s="36"/>
      <c r="AD578" s="36"/>
      <c r="AE578" s="36"/>
      <c r="AR578" s="199" t="s">
        <v>156</v>
      </c>
      <c r="AT578" s="199" t="s">
        <v>151</v>
      </c>
      <c r="AU578" s="199" t="s">
        <v>84</v>
      </c>
      <c r="AY578" s="19" t="s">
        <v>147</v>
      </c>
      <c r="BE578" s="200">
        <f>IF(N578="základní",J578,0)</f>
        <v>0</v>
      </c>
      <c r="BF578" s="200">
        <f>IF(N578="snížená",J578,0)</f>
        <v>0</v>
      </c>
      <c r="BG578" s="200">
        <f>IF(N578="zákl. přenesená",J578,0)</f>
        <v>0</v>
      </c>
      <c r="BH578" s="200">
        <f>IF(N578="sníž. přenesená",J578,0)</f>
        <v>0</v>
      </c>
      <c r="BI578" s="200">
        <f>IF(N578="nulová",J578,0)</f>
        <v>0</v>
      </c>
      <c r="BJ578" s="19" t="s">
        <v>81</v>
      </c>
      <c r="BK578" s="200">
        <f>ROUND(I578*H578,1)</f>
        <v>0</v>
      </c>
      <c r="BL578" s="19" t="s">
        <v>156</v>
      </c>
      <c r="BM578" s="199" t="s">
        <v>831</v>
      </c>
    </row>
    <row r="579" spans="1:65" s="2" customFormat="1" ht="211.2">
      <c r="A579" s="36"/>
      <c r="B579" s="37"/>
      <c r="C579" s="38"/>
      <c r="D579" s="201" t="s">
        <v>158</v>
      </c>
      <c r="E579" s="38"/>
      <c r="F579" s="202" t="s">
        <v>798</v>
      </c>
      <c r="G579" s="38"/>
      <c r="H579" s="38"/>
      <c r="I579" s="110"/>
      <c r="J579" s="38"/>
      <c r="K579" s="38"/>
      <c r="L579" s="41"/>
      <c r="M579" s="203"/>
      <c r="N579" s="204"/>
      <c r="O579" s="66"/>
      <c r="P579" s="66"/>
      <c r="Q579" s="66"/>
      <c r="R579" s="66"/>
      <c r="S579" s="66"/>
      <c r="T579" s="66"/>
      <c r="U579" s="67"/>
      <c r="V579" s="36"/>
      <c r="W579" s="36"/>
      <c r="X579" s="36"/>
      <c r="Y579" s="36"/>
      <c r="Z579" s="36"/>
      <c r="AA579" s="36"/>
      <c r="AB579" s="36"/>
      <c r="AC579" s="36"/>
      <c r="AD579" s="36"/>
      <c r="AE579" s="36"/>
      <c r="AT579" s="19" t="s">
        <v>158</v>
      </c>
      <c r="AU579" s="19" t="s">
        <v>84</v>
      </c>
    </row>
    <row r="580" spans="1:65" s="13" customFormat="1" ht="10.199999999999999">
      <c r="B580" s="205"/>
      <c r="C580" s="206"/>
      <c r="D580" s="201" t="s">
        <v>160</v>
      </c>
      <c r="E580" s="207" t="s">
        <v>19</v>
      </c>
      <c r="F580" s="208" t="s">
        <v>828</v>
      </c>
      <c r="G580" s="206"/>
      <c r="H580" s="209">
        <v>18.283000000000001</v>
      </c>
      <c r="I580" s="210"/>
      <c r="J580" s="206"/>
      <c r="K580" s="206"/>
      <c r="L580" s="211"/>
      <c r="M580" s="212"/>
      <c r="N580" s="213"/>
      <c r="O580" s="213"/>
      <c r="P580" s="213"/>
      <c r="Q580" s="213"/>
      <c r="R580" s="213"/>
      <c r="S580" s="213"/>
      <c r="T580" s="213"/>
      <c r="U580" s="214"/>
      <c r="AT580" s="215" t="s">
        <v>160</v>
      </c>
      <c r="AU580" s="215" t="s">
        <v>84</v>
      </c>
      <c r="AV580" s="13" t="s">
        <v>81</v>
      </c>
      <c r="AW580" s="13" t="s">
        <v>33</v>
      </c>
      <c r="AX580" s="13" t="s">
        <v>72</v>
      </c>
      <c r="AY580" s="215" t="s">
        <v>147</v>
      </c>
    </row>
    <row r="581" spans="1:65" s="13" customFormat="1" ht="10.199999999999999">
      <c r="B581" s="205"/>
      <c r="C581" s="206"/>
      <c r="D581" s="201" t="s">
        <v>160</v>
      </c>
      <c r="E581" s="207" t="s">
        <v>19</v>
      </c>
      <c r="F581" s="208" t="s">
        <v>829</v>
      </c>
      <c r="G581" s="206"/>
      <c r="H581" s="209">
        <v>0.38500000000000001</v>
      </c>
      <c r="I581" s="210"/>
      <c r="J581" s="206"/>
      <c r="K581" s="206"/>
      <c r="L581" s="211"/>
      <c r="M581" s="212"/>
      <c r="N581" s="213"/>
      <c r="O581" s="213"/>
      <c r="P581" s="213"/>
      <c r="Q581" s="213"/>
      <c r="R581" s="213"/>
      <c r="S581" s="213"/>
      <c r="T581" s="213"/>
      <c r="U581" s="214"/>
      <c r="AT581" s="215" t="s">
        <v>160</v>
      </c>
      <c r="AU581" s="215" t="s">
        <v>84</v>
      </c>
      <c r="AV581" s="13" t="s">
        <v>81</v>
      </c>
      <c r="AW581" s="13" t="s">
        <v>33</v>
      </c>
      <c r="AX581" s="13" t="s">
        <v>72</v>
      </c>
      <c r="AY581" s="215" t="s">
        <v>147</v>
      </c>
    </row>
    <row r="582" spans="1:65" s="15" customFormat="1" ht="10.199999999999999">
      <c r="B582" s="227"/>
      <c r="C582" s="228"/>
      <c r="D582" s="201" t="s">
        <v>160</v>
      </c>
      <c r="E582" s="229" t="s">
        <v>19</v>
      </c>
      <c r="F582" s="230" t="s">
        <v>163</v>
      </c>
      <c r="G582" s="228"/>
      <c r="H582" s="231">
        <v>18.668000000000003</v>
      </c>
      <c r="I582" s="232"/>
      <c r="J582" s="228"/>
      <c r="K582" s="228"/>
      <c r="L582" s="233"/>
      <c r="M582" s="234"/>
      <c r="N582" s="235"/>
      <c r="O582" s="235"/>
      <c r="P582" s="235"/>
      <c r="Q582" s="235"/>
      <c r="R582" s="235"/>
      <c r="S582" s="235"/>
      <c r="T582" s="235"/>
      <c r="U582" s="236"/>
      <c r="AT582" s="237" t="s">
        <v>160</v>
      </c>
      <c r="AU582" s="237" t="s">
        <v>84</v>
      </c>
      <c r="AV582" s="15" t="s">
        <v>156</v>
      </c>
      <c r="AW582" s="15" t="s">
        <v>33</v>
      </c>
      <c r="AX582" s="15" t="s">
        <v>77</v>
      </c>
      <c r="AY582" s="237" t="s">
        <v>147</v>
      </c>
    </row>
    <row r="583" spans="1:65" s="2" customFormat="1" ht="14.4" customHeight="1">
      <c r="A583" s="36"/>
      <c r="B583" s="37"/>
      <c r="C583" s="188" t="s">
        <v>832</v>
      </c>
      <c r="D583" s="188" t="s">
        <v>151</v>
      </c>
      <c r="E583" s="189" t="s">
        <v>833</v>
      </c>
      <c r="F583" s="190" t="s">
        <v>834</v>
      </c>
      <c r="G583" s="191" t="s">
        <v>310</v>
      </c>
      <c r="H583" s="192">
        <v>2.895</v>
      </c>
      <c r="I583" s="193"/>
      <c r="J583" s="194">
        <f>ROUND(I583*H583,1)</f>
        <v>0</v>
      </c>
      <c r="K583" s="190" t="s">
        <v>155</v>
      </c>
      <c r="L583" s="41"/>
      <c r="M583" s="195" t="s">
        <v>19</v>
      </c>
      <c r="N583" s="196" t="s">
        <v>44</v>
      </c>
      <c r="O583" s="66"/>
      <c r="P583" s="197">
        <f>O583*H583</f>
        <v>0</v>
      </c>
      <c r="Q583" s="197">
        <v>0</v>
      </c>
      <c r="R583" s="197">
        <f>Q583*H583</f>
        <v>0</v>
      </c>
      <c r="S583" s="197">
        <v>7.0000000000000007E-2</v>
      </c>
      <c r="T583" s="197">
        <f>S583*H583</f>
        <v>0.20265000000000002</v>
      </c>
      <c r="U583" s="198" t="s">
        <v>19</v>
      </c>
      <c r="V583" s="36"/>
      <c r="W583" s="36"/>
      <c r="X583" s="36"/>
      <c r="Y583" s="36"/>
      <c r="Z583" s="36"/>
      <c r="AA583" s="36"/>
      <c r="AB583" s="36"/>
      <c r="AC583" s="36"/>
      <c r="AD583" s="36"/>
      <c r="AE583" s="36"/>
      <c r="AR583" s="199" t="s">
        <v>156</v>
      </c>
      <c r="AT583" s="199" t="s">
        <v>151</v>
      </c>
      <c r="AU583" s="199" t="s">
        <v>84</v>
      </c>
      <c r="AY583" s="19" t="s">
        <v>147</v>
      </c>
      <c r="BE583" s="200">
        <f>IF(N583="základní",J583,0)</f>
        <v>0</v>
      </c>
      <c r="BF583" s="200">
        <f>IF(N583="snížená",J583,0)</f>
        <v>0</v>
      </c>
      <c r="BG583" s="200">
        <f>IF(N583="zákl. přenesená",J583,0)</f>
        <v>0</v>
      </c>
      <c r="BH583" s="200">
        <f>IF(N583="sníž. přenesená",J583,0)</f>
        <v>0</v>
      </c>
      <c r="BI583" s="200">
        <f>IF(N583="nulová",J583,0)</f>
        <v>0</v>
      </c>
      <c r="BJ583" s="19" t="s">
        <v>81</v>
      </c>
      <c r="BK583" s="200">
        <f>ROUND(I583*H583,1)</f>
        <v>0</v>
      </c>
      <c r="BL583" s="19" t="s">
        <v>156</v>
      </c>
      <c r="BM583" s="199" t="s">
        <v>835</v>
      </c>
    </row>
    <row r="584" spans="1:65" s="13" customFormat="1" ht="10.199999999999999">
      <c r="B584" s="205"/>
      <c r="C584" s="206"/>
      <c r="D584" s="201" t="s">
        <v>160</v>
      </c>
      <c r="E584" s="207" t="s">
        <v>19</v>
      </c>
      <c r="F584" s="208" t="s">
        <v>836</v>
      </c>
      <c r="G584" s="206"/>
      <c r="H584" s="209">
        <v>2.895</v>
      </c>
      <c r="I584" s="210"/>
      <c r="J584" s="206"/>
      <c r="K584" s="206"/>
      <c r="L584" s="211"/>
      <c r="M584" s="212"/>
      <c r="N584" s="213"/>
      <c r="O584" s="213"/>
      <c r="P584" s="213"/>
      <c r="Q584" s="213"/>
      <c r="R584" s="213"/>
      <c r="S584" s="213"/>
      <c r="T584" s="213"/>
      <c r="U584" s="214"/>
      <c r="AT584" s="215" t="s">
        <v>160</v>
      </c>
      <c r="AU584" s="215" t="s">
        <v>84</v>
      </c>
      <c r="AV584" s="13" t="s">
        <v>81</v>
      </c>
      <c r="AW584" s="13" t="s">
        <v>33</v>
      </c>
      <c r="AX584" s="13" t="s">
        <v>77</v>
      </c>
      <c r="AY584" s="215" t="s">
        <v>147</v>
      </c>
    </row>
    <row r="585" spans="1:65" s="2" customFormat="1" ht="14.4" customHeight="1">
      <c r="A585" s="36"/>
      <c r="B585" s="37"/>
      <c r="C585" s="188" t="s">
        <v>837</v>
      </c>
      <c r="D585" s="188" t="s">
        <v>151</v>
      </c>
      <c r="E585" s="189" t="s">
        <v>838</v>
      </c>
      <c r="F585" s="190" t="s">
        <v>839</v>
      </c>
      <c r="G585" s="191" t="s">
        <v>154</v>
      </c>
      <c r="H585" s="192">
        <v>0.61499999999999999</v>
      </c>
      <c r="I585" s="193"/>
      <c r="J585" s="194">
        <f>ROUND(I585*H585,1)</f>
        <v>0</v>
      </c>
      <c r="K585" s="190" t="s">
        <v>155</v>
      </c>
      <c r="L585" s="41"/>
      <c r="M585" s="195" t="s">
        <v>19</v>
      </c>
      <c r="N585" s="196" t="s">
        <v>44</v>
      </c>
      <c r="O585" s="66"/>
      <c r="P585" s="197">
        <f>O585*H585</f>
        <v>0</v>
      </c>
      <c r="Q585" s="197">
        <v>0</v>
      </c>
      <c r="R585" s="197">
        <f>Q585*H585</f>
        <v>0</v>
      </c>
      <c r="S585" s="197">
        <v>2.2000000000000002</v>
      </c>
      <c r="T585" s="197">
        <f>S585*H585</f>
        <v>1.353</v>
      </c>
      <c r="U585" s="198" t="s">
        <v>19</v>
      </c>
      <c r="V585" s="36"/>
      <c r="W585" s="36"/>
      <c r="X585" s="36"/>
      <c r="Y585" s="36"/>
      <c r="Z585" s="36"/>
      <c r="AA585" s="36"/>
      <c r="AB585" s="36"/>
      <c r="AC585" s="36"/>
      <c r="AD585" s="36"/>
      <c r="AE585" s="36"/>
      <c r="AR585" s="199" t="s">
        <v>156</v>
      </c>
      <c r="AT585" s="199" t="s">
        <v>151</v>
      </c>
      <c r="AU585" s="199" t="s">
        <v>84</v>
      </c>
      <c r="AY585" s="19" t="s">
        <v>147</v>
      </c>
      <c r="BE585" s="200">
        <f>IF(N585="základní",J585,0)</f>
        <v>0</v>
      </c>
      <c r="BF585" s="200">
        <f>IF(N585="snížená",J585,0)</f>
        <v>0</v>
      </c>
      <c r="BG585" s="200">
        <f>IF(N585="zákl. přenesená",J585,0)</f>
        <v>0</v>
      </c>
      <c r="BH585" s="200">
        <f>IF(N585="sníž. přenesená",J585,0)</f>
        <v>0</v>
      </c>
      <c r="BI585" s="200">
        <f>IF(N585="nulová",J585,0)</f>
        <v>0</v>
      </c>
      <c r="BJ585" s="19" t="s">
        <v>81</v>
      </c>
      <c r="BK585" s="200">
        <f>ROUND(I585*H585,1)</f>
        <v>0</v>
      </c>
      <c r="BL585" s="19" t="s">
        <v>156</v>
      </c>
      <c r="BM585" s="199" t="s">
        <v>840</v>
      </c>
    </row>
    <row r="586" spans="1:65" s="2" customFormat="1" ht="38.4">
      <c r="A586" s="36"/>
      <c r="B586" s="37"/>
      <c r="C586" s="38"/>
      <c r="D586" s="201" t="s">
        <v>158</v>
      </c>
      <c r="E586" s="38"/>
      <c r="F586" s="202" t="s">
        <v>841</v>
      </c>
      <c r="G586" s="38"/>
      <c r="H586" s="38"/>
      <c r="I586" s="110"/>
      <c r="J586" s="38"/>
      <c r="K586" s="38"/>
      <c r="L586" s="41"/>
      <c r="M586" s="203"/>
      <c r="N586" s="204"/>
      <c r="O586" s="66"/>
      <c r="P586" s="66"/>
      <c r="Q586" s="66"/>
      <c r="R586" s="66"/>
      <c r="S586" s="66"/>
      <c r="T586" s="66"/>
      <c r="U586" s="67"/>
      <c r="V586" s="36"/>
      <c r="W586" s="36"/>
      <c r="X586" s="36"/>
      <c r="Y586" s="36"/>
      <c r="Z586" s="36"/>
      <c r="AA586" s="36"/>
      <c r="AB586" s="36"/>
      <c r="AC586" s="36"/>
      <c r="AD586" s="36"/>
      <c r="AE586" s="36"/>
      <c r="AT586" s="19" t="s">
        <v>158</v>
      </c>
      <c r="AU586" s="19" t="s">
        <v>84</v>
      </c>
    </row>
    <row r="587" spans="1:65" s="13" customFormat="1" ht="10.199999999999999">
      <c r="B587" s="205"/>
      <c r="C587" s="206"/>
      <c r="D587" s="201" t="s">
        <v>160</v>
      </c>
      <c r="E587" s="207" t="s">
        <v>19</v>
      </c>
      <c r="F587" s="208" t="s">
        <v>842</v>
      </c>
      <c r="G587" s="206"/>
      <c r="H587" s="209">
        <v>0.57699999999999996</v>
      </c>
      <c r="I587" s="210"/>
      <c r="J587" s="206"/>
      <c r="K587" s="206"/>
      <c r="L587" s="211"/>
      <c r="M587" s="212"/>
      <c r="N587" s="213"/>
      <c r="O587" s="213"/>
      <c r="P587" s="213"/>
      <c r="Q587" s="213"/>
      <c r="R587" s="213"/>
      <c r="S587" s="213"/>
      <c r="T587" s="213"/>
      <c r="U587" s="214"/>
      <c r="AT587" s="215" t="s">
        <v>160</v>
      </c>
      <c r="AU587" s="215" t="s">
        <v>84</v>
      </c>
      <c r="AV587" s="13" t="s">
        <v>81</v>
      </c>
      <c r="AW587" s="13" t="s">
        <v>33</v>
      </c>
      <c r="AX587" s="13" t="s">
        <v>72</v>
      </c>
      <c r="AY587" s="215" t="s">
        <v>147</v>
      </c>
    </row>
    <row r="588" spans="1:65" s="13" customFormat="1" ht="10.199999999999999">
      <c r="B588" s="205"/>
      <c r="C588" s="206"/>
      <c r="D588" s="201" t="s">
        <v>160</v>
      </c>
      <c r="E588" s="207" t="s">
        <v>19</v>
      </c>
      <c r="F588" s="208" t="s">
        <v>843</v>
      </c>
      <c r="G588" s="206"/>
      <c r="H588" s="209">
        <v>3.7999999999999999E-2</v>
      </c>
      <c r="I588" s="210"/>
      <c r="J588" s="206"/>
      <c r="K588" s="206"/>
      <c r="L588" s="211"/>
      <c r="M588" s="212"/>
      <c r="N588" s="213"/>
      <c r="O588" s="213"/>
      <c r="P588" s="213"/>
      <c r="Q588" s="213"/>
      <c r="R588" s="213"/>
      <c r="S588" s="213"/>
      <c r="T588" s="213"/>
      <c r="U588" s="214"/>
      <c r="AT588" s="215" t="s">
        <v>160</v>
      </c>
      <c r="AU588" s="215" t="s">
        <v>84</v>
      </c>
      <c r="AV588" s="13" t="s">
        <v>81</v>
      </c>
      <c r="AW588" s="13" t="s">
        <v>33</v>
      </c>
      <c r="AX588" s="13" t="s">
        <v>72</v>
      </c>
      <c r="AY588" s="215" t="s">
        <v>147</v>
      </c>
    </row>
    <row r="589" spans="1:65" s="15" customFormat="1" ht="10.199999999999999">
      <c r="B589" s="227"/>
      <c r="C589" s="228"/>
      <c r="D589" s="201" t="s">
        <v>160</v>
      </c>
      <c r="E589" s="229" t="s">
        <v>19</v>
      </c>
      <c r="F589" s="230" t="s">
        <v>163</v>
      </c>
      <c r="G589" s="228"/>
      <c r="H589" s="231">
        <v>0.61499999999999999</v>
      </c>
      <c r="I589" s="232"/>
      <c r="J589" s="228"/>
      <c r="K589" s="228"/>
      <c r="L589" s="233"/>
      <c r="M589" s="234"/>
      <c r="N589" s="235"/>
      <c r="O589" s="235"/>
      <c r="P589" s="235"/>
      <c r="Q589" s="235"/>
      <c r="R589" s="235"/>
      <c r="S589" s="235"/>
      <c r="T589" s="235"/>
      <c r="U589" s="236"/>
      <c r="AT589" s="237" t="s">
        <v>160</v>
      </c>
      <c r="AU589" s="237" t="s">
        <v>84</v>
      </c>
      <c r="AV589" s="15" t="s">
        <v>156</v>
      </c>
      <c r="AW589" s="15" t="s">
        <v>33</v>
      </c>
      <c r="AX589" s="15" t="s">
        <v>77</v>
      </c>
      <c r="AY589" s="237" t="s">
        <v>147</v>
      </c>
    </row>
    <row r="590" spans="1:65" s="2" customFormat="1" ht="14.4" customHeight="1">
      <c r="A590" s="36"/>
      <c r="B590" s="37"/>
      <c r="C590" s="188" t="s">
        <v>844</v>
      </c>
      <c r="D590" s="188" t="s">
        <v>151</v>
      </c>
      <c r="E590" s="189" t="s">
        <v>845</v>
      </c>
      <c r="F590" s="190" t="s">
        <v>846</v>
      </c>
      <c r="G590" s="191" t="s">
        <v>154</v>
      </c>
      <c r="H590" s="192">
        <v>1.381</v>
      </c>
      <c r="I590" s="193"/>
      <c r="J590" s="194">
        <f>ROUND(I590*H590,1)</f>
        <v>0</v>
      </c>
      <c r="K590" s="190" t="s">
        <v>155</v>
      </c>
      <c r="L590" s="41"/>
      <c r="M590" s="195" t="s">
        <v>19</v>
      </c>
      <c r="N590" s="196" t="s">
        <v>44</v>
      </c>
      <c r="O590" s="66"/>
      <c r="P590" s="197">
        <f>O590*H590</f>
        <v>0</v>
      </c>
      <c r="Q590" s="197">
        <v>0</v>
      </c>
      <c r="R590" s="197">
        <f>Q590*H590</f>
        <v>0</v>
      </c>
      <c r="S590" s="197">
        <v>2.2000000000000002</v>
      </c>
      <c r="T590" s="197">
        <f>S590*H590</f>
        <v>3.0382000000000002</v>
      </c>
      <c r="U590" s="198" t="s">
        <v>19</v>
      </c>
      <c r="V590" s="36"/>
      <c r="W590" s="36"/>
      <c r="X590" s="36"/>
      <c r="Y590" s="36"/>
      <c r="Z590" s="36"/>
      <c r="AA590" s="36"/>
      <c r="AB590" s="36"/>
      <c r="AC590" s="36"/>
      <c r="AD590" s="36"/>
      <c r="AE590" s="36"/>
      <c r="AR590" s="199" t="s">
        <v>156</v>
      </c>
      <c r="AT590" s="199" t="s">
        <v>151</v>
      </c>
      <c r="AU590" s="199" t="s">
        <v>84</v>
      </c>
      <c r="AY590" s="19" t="s">
        <v>147</v>
      </c>
      <c r="BE590" s="200">
        <f>IF(N590="základní",J590,0)</f>
        <v>0</v>
      </c>
      <c r="BF590" s="200">
        <f>IF(N590="snížená",J590,0)</f>
        <v>0</v>
      </c>
      <c r="BG590" s="200">
        <f>IF(N590="zákl. přenesená",J590,0)</f>
        <v>0</v>
      </c>
      <c r="BH590" s="200">
        <f>IF(N590="sníž. přenesená",J590,0)</f>
        <v>0</v>
      </c>
      <c r="BI590" s="200">
        <f>IF(N590="nulová",J590,0)</f>
        <v>0</v>
      </c>
      <c r="BJ590" s="19" t="s">
        <v>81</v>
      </c>
      <c r="BK590" s="200">
        <f>ROUND(I590*H590,1)</f>
        <v>0</v>
      </c>
      <c r="BL590" s="19" t="s">
        <v>156</v>
      </c>
      <c r="BM590" s="199" t="s">
        <v>847</v>
      </c>
    </row>
    <row r="591" spans="1:65" s="2" customFormat="1" ht="38.4">
      <c r="A591" s="36"/>
      <c r="B591" s="37"/>
      <c r="C591" s="38"/>
      <c r="D591" s="201" t="s">
        <v>158</v>
      </c>
      <c r="E591" s="38"/>
      <c r="F591" s="202" t="s">
        <v>841</v>
      </c>
      <c r="G591" s="38"/>
      <c r="H591" s="38"/>
      <c r="I591" s="110"/>
      <c r="J591" s="38"/>
      <c r="K591" s="38"/>
      <c r="L591" s="41"/>
      <c r="M591" s="203"/>
      <c r="N591" s="204"/>
      <c r="O591" s="66"/>
      <c r="P591" s="66"/>
      <c r="Q591" s="66"/>
      <c r="R591" s="66"/>
      <c r="S591" s="66"/>
      <c r="T591" s="66"/>
      <c r="U591" s="67"/>
      <c r="V591" s="36"/>
      <c r="W591" s="36"/>
      <c r="X591" s="36"/>
      <c r="Y591" s="36"/>
      <c r="Z591" s="36"/>
      <c r="AA591" s="36"/>
      <c r="AB591" s="36"/>
      <c r="AC591" s="36"/>
      <c r="AD591" s="36"/>
      <c r="AE591" s="36"/>
      <c r="AT591" s="19" t="s">
        <v>158</v>
      </c>
      <c r="AU591" s="19" t="s">
        <v>84</v>
      </c>
    </row>
    <row r="592" spans="1:65" s="13" customFormat="1" ht="10.199999999999999">
      <c r="B592" s="205"/>
      <c r="C592" s="206"/>
      <c r="D592" s="201" t="s">
        <v>160</v>
      </c>
      <c r="E592" s="207" t="s">
        <v>19</v>
      </c>
      <c r="F592" s="208" t="s">
        <v>848</v>
      </c>
      <c r="G592" s="206"/>
      <c r="H592" s="209">
        <v>1.381</v>
      </c>
      <c r="I592" s="210"/>
      <c r="J592" s="206"/>
      <c r="K592" s="206"/>
      <c r="L592" s="211"/>
      <c r="M592" s="212"/>
      <c r="N592" s="213"/>
      <c r="O592" s="213"/>
      <c r="P592" s="213"/>
      <c r="Q592" s="213"/>
      <c r="R592" s="213"/>
      <c r="S592" s="213"/>
      <c r="T592" s="213"/>
      <c r="U592" s="214"/>
      <c r="AT592" s="215" t="s">
        <v>160</v>
      </c>
      <c r="AU592" s="215" t="s">
        <v>84</v>
      </c>
      <c r="AV592" s="13" t="s">
        <v>81</v>
      </c>
      <c r="AW592" s="13" t="s">
        <v>33</v>
      </c>
      <c r="AX592" s="13" t="s">
        <v>77</v>
      </c>
      <c r="AY592" s="215" t="s">
        <v>147</v>
      </c>
    </row>
    <row r="593" spans="1:65" s="2" customFormat="1" ht="14.4" customHeight="1">
      <c r="A593" s="36"/>
      <c r="B593" s="37"/>
      <c r="C593" s="188" t="s">
        <v>849</v>
      </c>
      <c r="D593" s="188" t="s">
        <v>151</v>
      </c>
      <c r="E593" s="189" t="s">
        <v>850</v>
      </c>
      <c r="F593" s="190" t="s">
        <v>851</v>
      </c>
      <c r="G593" s="191" t="s">
        <v>154</v>
      </c>
      <c r="H593" s="192">
        <v>1.696</v>
      </c>
      <c r="I593" s="193"/>
      <c r="J593" s="194">
        <f>ROUND(I593*H593,1)</f>
        <v>0</v>
      </c>
      <c r="K593" s="190" t="s">
        <v>155</v>
      </c>
      <c r="L593" s="41"/>
      <c r="M593" s="195" t="s">
        <v>19</v>
      </c>
      <c r="N593" s="196" t="s">
        <v>44</v>
      </c>
      <c r="O593" s="66"/>
      <c r="P593" s="197">
        <f>O593*H593</f>
        <v>0</v>
      </c>
      <c r="Q593" s="197">
        <v>0</v>
      </c>
      <c r="R593" s="197">
        <f>Q593*H593</f>
        <v>0</v>
      </c>
      <c r="S593" s="197">
        <v>2</v>
      </c>
      <c r="T593" s="197">
        <f>S593*H593</f>
        <v>3.3919999999999999</v>
      </c>
      <c r="U593" s="198" t="s">
        <v>19</v>
      </c>
      <c r="V593" s="36"/>
      <c r="W593" s="36"/>
      <c r="X593" s="36"/>
      <c r="Y593" s="36"/>
      <c r="Z593" s="36"/>
      <c r="AA593" s="36"/>
      <c r="AB593" s="36"/>
      <c r="AC593" s="36"/>
      <c r="AD593" s="36"/>
      <c r="AE593" s="36"/>
      <c r="AR593" s="199" t="s">
        <v>156</v>
      </c>
      <c r="AT593" s="199" t="s">
        <v>151</v>
      </c>
      <c r="AU593" s="199" t="s">
        <v>84</v>
      </c>
      <c r="AY593" s="19" t="s">
        <v>147</v>
      </c>
      <c r="BE593" s="200">
        <f>IF(N593="základní",J593,0)</f>
        <v>0</v>
      </c>
      <c r="BF593" s="200">
        <f>IF(N593="snížená",J593,0)</f>
        <v>0</v>
      </c>
      <c r="BG593" s="200">
        <f>IF(N593="zákl. přenesená",J593,0)</f>
        <v>0</v>
      </c>
      <c r="BH593" s="200">
        <f>IF(N593="sníž. přenesená",J593,0)</f>
        <v>0</v>
      </c>
      <c r="BI593" s="200">
        <f>IF(N593="nulová",J593,0)</f>
        <v>0</v>
      </c>
      <c r="BJ593" s="19" t="s">
        <v>81</v>
      </c>
      <c r="BK593" s="200">
        <f>ROUND(I593*H593,1)</f>
        <v>0</v>
      </c>
      <c r="BL593" s="19" t="s">
        <v>156</v>
      </c>
      <c r="BM593" s="199" t="s">
        <v>852</v>
      </c>
    </row>
    <row r="594" spans="1:65" s="16" customFormat="1" ht="10.199999999999999">
      <c r="B594" s="238"/>
      <c r="C594" s="239"/>
      <c r="D594" s="201" t="s">
        <v>160</v>
      </c>
      <c r="E594" s="240" t="s">
        <v>19</v>
      </c>
      <c r="F594" s="241" t="s">
        <v>853</v>
      </c>
      <c r="G594" s="239"/>
      <c r="H594" s="240" t="s">
        <v>19</v>
      </c>
      <c r="I594" s="242"/>
      <c r="J594" s="239"/>
      <c r="K594" s="239"/>
      <c r="L594" s="243"/>
      <c r="M594" s="244"/>
      <c r="N594" s="245"/>
      <c r="O594" s="245"/>
      <c r="P594" s="245"/>
      <c r="Q594" s="245"/>
      <c r="R594" s="245"/>
      <c r="S594" s="245"/>
      <c r="T594" s="245"/>
      <c r="U594" s="246"/>
      <c r="AT594" s="247" t="s">
        <v>160</v>
      </c>
      <c r="AU594" s="247" t="s">
        <v>84</v>
      </c>
      <c r="AV594" s="16" t="s">
        <v>77</v>
      </c>
      <c r="AW594" s="16" t="s">
        <v>33</v>
      </c>
      <c r="AX594" s="16" t="s">
        <v>72</v>
      </c>
      <c r="AY594" s="247" t="s">
        <v>147</v>
      </c>
    </row>
    <row r="595" spans="1:65" s="13" customFormat="1" ht="10.199999999999999">
      <c r="B595" s="205"/>
      <c r="C595" s="206"/>
      <c r="D595" s="201" t="s">
        <v>160</v>
      </c>
      <c r="E595" s="207" t="s">
        <v>19</v>
      </c>
      <c r="F595" s="208" t="s">
        <v>854</v>
      </c>
      <c r="G595" s="206"/>
      <c r="H595" s="209">
        <v>1.546</v>
      </c>
      <c r="I595" s="210"/>
      <c r="J595" s="206"/>
      <c r="K595" s="206"/>
      <c r="L595" s="211"/>
      <c r="M595" s="212"/>
      <c r="N595" s="213"/>
      <c r="O595" s="213"/>
      <c r="P595" s="213"/>
      <c r="Q595" s="213"/>
      <c r="R595" s="213"/>
      <c r="S595" s="213"/>
      <c r="T595" s="213"/>
      <c r="U595" s="214"/>
      <c r="AT595" s="215" t="s">
        <v>160</v>
      </c>
      <c r="AU595" s="215" t="s">
        <v>84</v>
      </c>
      <c r="AV595" s="13" t="s">
        <v>81</v>
      </c>
      <c r="AW595" s="13" t="s">
        <v>33</v>
      </c>
      <c r="AX595" s="13" t="s">
        <v>72</v>
      </c>
      <c r="AY595" s="215" t="s">
        <v>147</v>
      </c>
    </row>
    <row r="596" spans="1:65" s="13" customFormat="1" ht="10.199999999999999">
      <c r="B596" s="205"/>
      <c r="C596" s="206"/>
      <c r="D596" s="201" t="s">
        <v>160</v>
      </c>
      <c r="E596" s="207" t="s">
        <v>19</v>
      </c>
      <c r="F596" s="208" t="s">
        <v>855</v>
      </c>
      <c r="G596" s="206"/>
      <c r="H596" s="209">
        <v>0.15</v>
      </c>
      <c r="I596" s="210"/>
      <c r="J596" s="206"/>
      <c r="K596" s="206"/>
      <c r="L596" s="211"/>
      <c r="M596" s="212"/>
      <c r="N596" s="213"/>
      <c r="O596" s="213"/>
      <c r="P596" s="213"/>
      <c r="Q596" s="213"/>
      <c r="R596" s="213"/>
      <c r="S596" s="213"/>
      <c r="T596" s="213"/>
      <c r="U596" s="214"/>
      <c r="AT596" s="215" t="s">
        <v>160</v>
      </c>
      <c r="AU596" s="215" t="s">
        <v>84</v>
      </c>
      <c r="AV596" s="13" t="s">
        <v>81</v>
      </c>
      <c r="AW596" s="13" t="s">
        <v>33</v>
      </c>
      <c r="AX596" s="13" t="s">
        <v>72</v>
      </c>
      <c r="AY596" s="215" t="s">
        <v>147</v>
      </c>
    </row>
    <row r="597" spans="1:65" s="15" customFormat="1" ht="10.199999999999999">
      <c r="B597" s="227"/>
      <c r="C597" s="228"/>
      <c r="D597" s="201" t="s">
        <v>160</v>
      </c>
      <c r="E597" s="229" t="s">
        <v>19</v>
      </c>
      <c r="F597" s="230" t="s">
        <v>163</v>
      </c>
      <c r="G597" s="228"/>
      <c r="H597" s="231">
        <v>1.696</v>
      </c>
      <c r="I597" s="232"/>
      <c r="J597" s="228"/>
      <c r="K597" s="228"/>
      <c r="L597" s="233"/>
      <c r="M597" s="234"/>
      <c r="N597" s="235"/>
      <c r="O597" s="235"/>
      <c r="P597" s="235"/>
      <c r="Q597" s="235"/>
      <c r="R597" s="235"/>
      <c r="S597" s="235"/>
      <c r="T597" s="235"/>
      <c r="U597" s="236"/>
      <c r="AT597" s="237" t="s">
        <v>160</v>
      </c>
      <c r="AU597" s="237" t="s">
        <v>84</v>
      </c>
      <c r="AV597" s="15" t="s">
        <v>156</v>
      </c>
      <c r="AW597" s="15" t="s">
        <v>33</v>
      </c>
      <c r="AX597" s="15" t="s">
        <v>77</v>
      </c>
      <c r="AY597" s="237" t="s">
        <v>147</v>
      </c>
    </row>
    <row r="598" spans="1:65" s="2" customFormat="1" ht="19.8" customHeight="1">
      <c r="A598" s="36"/>
      <c r="B598" s="37"/>
      <c r="C598" s="188" t="s">
        <v>856</v>
      </c>
      <c r="D598" s="188" t="s">
        <v>151</v>
      </c>
      <c r="E598" s="189" t="s">
        <v>857</v>
      </c>
      <c r="F598" s="190" t="s">
        <v>858</v>
      </c>
      <c r="G598" s="191" t="s">
        <v>154</v>
      </c>
      <c r="H598" s="192">
        <v>0.64100000000000001</v>
      </c>
      <c r="I598" s="193"/>
      <c r="J598" s="194">
        <f>ROUND(I598*H598,1)</f>
        <v>0</v>
      </c>
      <c r="K598" s="190" t="s">
        <v>155</v>
      </c>
      <c r="L598" s="41"/>
      <c r="M598" s="195" t="s">
        <v>19</v>
      </c>
      <c r="N598" s="196" t="s">
        <v>44</v>
      </c>
      <c r="O598" s="66"/>
      <c r="P598" s="197">
        <f>O598*H598</f>
        <v>0</v>
      </c>
      <c r="Q598" s="197">
        <v>0</v>
      </c>
      <c r="R598" s="197">
        <f>Q598*H598</f>
        <v>0</v>
      </c>
      <c r="S598" s="197">
        <v>2.5</v>
      </c>
      <c r="T598" s="197">
        <f>S598*H598</f>
        <v>1.6025</v>
      </c>
      <c r="U598" s="198" t="s">
        <v>19</v>
      </c>
      <c r="V598" s="36"/>
      <c r="W598" s="36"/>
      <c r="X598" s="36"/>
      <c r="Y598" s="36"/>
      <c r="Z598" s="36"/>
      <c r="AA598" s="36"/>
      <c r="AB598" s="36"/>
      <c r="AC598" s="36"/>
      <c r="AD598" s="36"/>
      <c r="AE598" s="36"/>
      <c r="AR598" s="199" t="s">
        <v>156</v>
      </c>
      <c r="AT598" s="199" t="s">
        <v>151</v>
      </c>
      <c r="AU598" s="199" t="s">
        <v>84</v>
      </c>
      <c r="AY598" s="19" t="s">
        <v>147</v>
      </c>
      <c r="BE598" s="200">
        <f>IF(N598="základní",J598,0)</f>
        <v>0</v>
      </c>
      <c r="BF598" s="200">
        <f>IF(N598="snížená",J598,0)</f>
        <v>0</v>
      </c>
      <c r="BG598" s="200">
        <f>IF(N598="zákl. přenesená",J598,0)</f>
        <v>0</v>
      </c>
      <c r="BH598" s="200">
        <f>IF(N598="sníž. přenesená",J598,0)</f>
        <v>0</v>
      </c>
      <c r="BI598" s="200">
        <f>IF(N598="nulová",J598,0)</f>
        <v>0</v>
      </c>
      <c r="BJ598" s="19" t="s">
        <v>81</v>
      </c>
      <c r="BK598" s="200">
        <f>ROUND(I598*H598,1)</f>
        <v>0</v>
      </c>
      <c r="BL598" s="19" t="s">
        <v>156</v>
      </c>
      <c r="BM598" s="199" t="s">
        <v>859</v>
      </c>
    </row>
    <row r="599" spans="1:65" s="2" customFormat="1" ht="38.4">
      <c r="A599" s="36"/>
      <c r="B599" s="37"/>
      <c r="C599" s="38"/>
      <c r="D599" s="201" t="s">
        <v>158</v>
      </c>
      <c r="E599" s="38"/>
      <c r="F599" s="202" t="s">
        <v>860</v>
      </c>
      <c r="G599" s="38"/>
      <c r="H599" s="38"/>
      <c r="I599" s="110"/>
      <c r="J599" s="38"/>
      <c r="K599" s="38"/>
      <c r="L599" s="41"/>
      <c r="M599" s="203"/>
      <c r="N599" s="204"/>
      <c r="O599" s="66"/>
      <c r="P599" s="66"/>
      <c r="Q599" s="66"/>
      <c r="R599" s="66"/>
      <c r="S599" s="66"/>
      <c r="T599" s="66"/>
      <c r="U599" s="67"/>
      <c r="V599" s="36"/>
      <c r="W599" s="36"/>
      <c r="X599" s="36"/>
      <c r="Y599" s="36"/>
      <c r="Z599" s="36"/>
      <c r="AA599" s="36"/>
      <c r="AB599" s="36"/>
      <c r="AC599" s="36"/>
      <c r="AD599" s="36"/>
      <c r="AE599" s="36"/>
      <c r="AT599" s="19" t="s">
        <v>158</v>
      </c>
      <c r="AU599" s="19" t="s">
        <v>84</v>
      </c>
    </row>
    <row r="600" spans="1:65" s="13" customFormat="1" ht="10.199999999999999">
      <c r="B600" s="205"/>
      <c r="C600" s="206"/>
      <c r="D600" s="201" t="s">
        <v>160</v>
      </c>
      <c r="E600" s="207" t="s">
        <v>19</v>
      </c>
      <c r="F600" s="208" t="s">
        <v>861</v>
      </c>
      <c r="G600" s="206"/>
      <c r="H600" s="209">
        <v>0.64100000000000001</v>
      </c>
      <c r="I600" s="210"/>
      <c r="J600" s="206"/>
      <c r="K600" s="206"/>
      <c r="L600" s="211"/>
      <c r="M600" s="212"/>
      <c r="N600" s="213"/>
      <c r="O600" s="213"/>
      <c r="P600" s="213"/>
      <c r="Q600" s="213"/>
      <c r="R600" s="213"/>
      <c r="S600" s="213"/>
      <c r="T600" s="213"/>
      <c r="U600" s="214"/>
      <c r="AT600" s="215" t="s">
        <v>160</v>
      </c>
      <c r="AU600" s="215" t="s">
        <v>84</v>
      </c>
      <c r="AV600" s="13" t="s">
        <v>81</v>
      </c>
      <c r="AW600" s="13" t="s">
        <v>33</v>
      </c>
      <c r="AX600" s="13" t="s">
        <v>77</v>
      </c>
      <c r="AY600" s="215" t="s">
        <v>147</v>
      </c>
    </row>
    <row r="601" spans="1:65" s="2" customFormat="1" ht="14.4" customHeight="1">
      <c r="A601" s="36"/>
      <c r="B601" s="37"/>
      <c r="C601" s="188" t="s">
        <v>862</v>
      </c>
      <c r="D601" s="188" t="s">
        <v>151</v>
      </c>
      <c r="E601" s="189" t="s">
        <v>863</v>
      </c>
      <c r="F601" s="190" t="s">
        <v>864</v>
      </c>
      <c r="G601" s="191" t="s">
        <v>154</v>
      </c>
      <c r="H601" s="192">
        <v>0.73199999999999998</v>
      </c>
      <c r="I601" s="193"/>
      <c r="J601" s="194">
        <f>ROUND(I601*H601,1)</f>
        <v>0</v>
      </c>
      <c r="K601" s="190" t="s">
        <v>155</v>
      </c>
      <c r="L601" s="41"/>
      <c r="M601" s="195" t="s">
        <v>19</v>
      </c>
      <c r="N601" s="196" t="s">
        <v>44</v>
      </c>
      <c r="O601" s="66"/>
      <c r="P601" s="197">
        <f>O601*H601</f>
        <v>0</v>
      </c>
      <c r="Q601" s="197">
        <v>0</v>
      </c>
      <c r="R601" s="197">
        <f>Q601*H601</f>
        <v>0</v>
      </c>
      <c r="S601" s="197">
        <v>2.5</v>
      </c>
      <c r="T601" s="197">
        <f>S601*H601</f>
        <v>1.83</v>
      </c>
      <c r="U601" s="198" t="s">
        <v>19</v>
      </c>
      <c r="V601" s="36"/>
      <c r="W601" s="36"/>
      <c r="X601" s="36"/>
      <c r="Y601" s="36"/>
      <c r="Z601" s="36"/>
      <c r="AA601" s="36"/>
      <c r="AB601" s="36"/>
      <c r="AC601" s="36"/>
      <c r="AD601" s="36"/>
      <c r="AE601" s="36"/>
      <c r="AR601" s="199" t="s">
        <v>156</v>
      </c>
      <c r="AT601" s="199" t="s">
        <v>151</v>
      </c>
      <c r="AU601" s="199" t="s">
        <v>84</v>
      </c>
      <c r="AY601" s="19" t="s">
        <v>147</v>
      </c>
      <c r="BE601" s="200">
        <f>IF(N601="základní",J601,0)</f>
        <v>0</v>
      </c>
      <c r="BF601" s="200">
        <f>IF(N601="snížená",J601,0)</f>
        <v>0</v>
      </c>
      <c r="BG601" s="200">
        <f>IF(N601="zákl. přenesená",J601,0)</f>
        <v>0</v>
      </c>
      <c r="BH601" s="200">
        <f>IF(N601="sníž. přenesená",J601,0)</f>
        <v>0</v>
      </c>
      <c r="BI601" s="200">
        <f>IF(N601="nulová",J601,0)</f>
        <v>0</v>
      </c>
      <c r="BJ601" s="19" t="s">
        <v>81</v>
      </c>
      <c r="BK601" s="200">
        <f>ROUND(I601*H601,1)</f>
        <v>0</v>
      </c>
      <c r="BL601" s="19" t="s">
        <v>156</v>
      </c>
      <c r="BM601" s="199" t="s">
        <v>865</v>
      </c>
    </row>
    <row r="602" spans="1:65" s="16" customFormat="1" ht="10.199999999999999">
      <c r="B602" s="238"/>
      <c r="C602" s="239"/>
      <c r="D602" s="201" t="s">
        <v>160</v>
      </c>
      <c r="E602" s="240" t="s">
        <v>19</v>
      </c>
      <c r="F602" s="241" t="s">
        <v>853</v>
      </c>
      <c r="G602" s="239"/>
      <c r="H602" s="240" t="s">
        <v>19</v>
      </c>
      <c r="I602" s="242"/>
      <c r="J602" s="239"/>
      <c r="K602" s="239"/>
      <c r="L602" s="243"/>
      <c r="M602" s="244"/>
      <c r="N602" s="245"/>
      <c r="O602" s="245"/>
      <c r="P602" s="245"/>
      <c r="Q602" s="245"/>
      <c r="R602" s="245"/>
      <c r="S602" s="245"/>
      <c r="T602" s="245"/>
      <c r="U602" s="246"/>
      <c r="AT602" s="247" t="s">
        <v>160</v>
      </c>
      <c r="AU602" s="247" t="s">
        <v>84</v>
      </c>
      <c r="AV602" s="16" t="s">
        <v>77</v>
      </c>
      <c r="AW602" s="16" t="s">
        <v>33</v>
      </c>
      <c r="AX602" s="16" t="s">
        <v>72</v>
      </c>
      <c r="AY602" s="247" t="s">
        <v>147</v>
      </c>
    </row>
    <row r="603" spans="1:65" s="13" customFormat="1" ht="10.199999999999999">
      <c r="B603" s="205"/>
      <c r="C603" s="206"/>
      <c r="D603" s="201" t="s">
        <v>160</v>
      </c>
      <c r="E603" s="207" t="s">
        <v>19</v>
      </c>
      <c r="F603" s="208" t="s">
        <v>866</v>
      </c>
      <c r="G603" s="206"/>
      <c r="H603" s="209">
        <v>0.73199999999999998</v>
      </c>
      <c r="I603" s="210"/>
      <c r="J603" s="206"/>
      <c r="K603" s="206"/>
      <c r="L603" s="211"/>
      <c r="M603" s="212"/>
      <c r="N603" s="213"/>
      <c r="O603" s="213"/>
      <c r="P603" s="213"/>
      <c r="Q603" s="213"/>
      <c r="R603" s="213"/>
      <c r="S603" s="213"/>
      <c r="T603" s="213"/>
      <c r="U603" s="214"/>
      <c r="AT603" s="215" t="s">
        <v>160</v>
      </c>
      <c r="AU603" s="215" t="s">
        <v>84</v>
      </c>
      <c r="AV603" s="13" t="s">
        <v>81</v>
      </c>
      <c r="AW603" s="13" t="s">
        <v>33</v>
      </c>
      <c r="AX603" s="13" t="s">
        <v>77</v>
      </c>
      <c r="AY603" s="215" t="s">
        <v>147</v>
      </c>
    </row>
    <row r="604" spans="1:65" s="2" customFormat="1" ht="14.4" customHeight="1">
      <c r="A604" s="36"/>
      <c r="B604" s="37"/>
      <c r="C604" s="188" t="s">
        <v>867</v>
      </c>
      <c r="D604" s="188" t="s">
        <v>151</v>
      </c>
      <c r="E604" s="189" t="s">
        <v>868</v>
      </c>
      <c r="F604" s="190" t="s">
        <v>869</v>
      </c>
      <c r="G604" s="191" t="s">
        <v>154</v>
      </c>
      <c r="H604" s="192">
        <v>0.45</v>
      </c>
      <c r="I604" s="193"/>
      <c r="J604" s="194">
        <f>ROUND(I604*H604,1)</f>
        <v>0</v>
      </c>
      <c r="K604" s="190" t="s">
        <v>155</v>
      </c>
      <c r="L604" s="41"/>
      <c r="M604" s="195" t="s">
        <v>19</v>
      </c>
      <c r="N604" s="196" t="s">
        <v>44</v>
      </c>
      <c r="O604" s="66"/>
      <c r="P604" s="197">
        <f>O604*H604</f>
        <v>0</v>
      </c>
      <c r="Q604" s="197">
        <v>0</v>
      </c>
      <c r="R604" s="197">
        <f>Q604*H604</f>
        <v>0</v>
      </c>
      <c r="S604" s="197">
        <v>1.8</v>
      </c>
      <c r="T604" s="197">
        <f>S604*H604</f>
        <v>0.81</v>
      </c>
      <c r="U604" s="198" t="s">
        <v>19</v>
      </c>
      <c r="V604" s="36"/>
      <c r="W604" s="36"/>
      <c r="X604" s="36"/>
      <c r="Y604" s="36"/>
      <c r="Z604" s="36"/>
      <c r="AA604" s="36"/>
      <c r="AB604" s="36"/>
      <c r="AC604" s="36"/>
      <c r="AD604" s="36"/>
      <c r="AE604" s="36"/>
      <c r="AR604" s="199" t="s">
        <v>156</v>
      </c>
      <c r="AT604" s="199" t="s">
        <v>151</v>
      </c>
      <c r="AU604" s="199" t="s">
        <v>84</v>
      </c>
      <c r="AY604" s="19" t="s">
        <v>147</v>
      </c>
      <c r="BE604" s="200">
        <f>IF(N604="základní",J604,0)</f>
        <v>0</v>
      </c>
      <c r="BF604" s="200">
        <f>IF(N604="snížená",J604,0)</f>
        <v>0</v>
      </c>
      <c r="BG604" s="200">
        <f>IF(N604="zákl. přenesená",J604,0)</f>
        <v>0</v>
      </c>
      <c r="BH604" s="200">
        <f>IF(N604="sníž. přenesená",J604,0)</f>
        <v>0</v>
      </c>
      <c r="BI604" s="200">
        <f>IF(N604="nulová",J604,0)</f>
        <v>0</v>
      </c>
      <c r="BJ604" s="19" t="s">
        <v>81</v>
      </c>
      <c r="BK604" s="200">
        <f>ROUND(I604*H604,1)</f>
        <v>0</v>
      </c>
      <c r="BL604" s="19" t="s">
        <v>156</v>
      </c>
      <c r="BM604" s="199" t="s">
        <v>870</v>
      </c>
    </row>
    <row r="605" spans="1:65" s="2" customFormat="1" ht="38.4">
      <c r="A605" s="36"/>
      <c r="B605" s="37"/>
      <c r="C605" s="38"/>
      <c r="D605" s="201" t="s">
        <v>158</v>
      </c>
      <c r="E605" s="38"/>
      <c r="F605" s="202" t="s">
        <v>871</v>
      </c>
      <c r="G605" s="38"/>
      <c r="H605" s="38"/>
      <c r="I605" s="110"/>
      <c r="J605" s="38"/>
      <c r="K605" s="38"/>
      <c r="L605" s="41"/>
      <c r="M605" s="203"/>
      <c r="N605" s="204"/>
      <c r="O605" s="66"/>
      <c r="P605" s="66"/>
      <c r="Q605" s="66"/>
      <c r="R605" s="66"/>
      <c r="S605" s="66"/>
      <c r="T605" s="66"/>
      <c r="U605" s="67"/>
      <c r="V605" s="36"/>
      <c r="W605" s="36"/>
      <c r="X605" s="36"/>
      <c r="Y605" s="36"/>
      <c r="Z605" s="36"/>
      <c r="AA605" s="36"/>
      <c r="AB605" s="36"/>
      <c r="AC605" s="36"/>
      <c r="AD605" s="36"/>
      <c r="AE605" s="36"/>
      <c r="AT605" s="19" t="s">
        <v>158</v>
      </c>
      <c r="AU605" s="19" t="s">
        <v>84</v>
      </c>
    </row>
    <row r="606" spans="1:65" s="13" customFormat="1" ht="10.199999999999999">
      <c r="B606" s="205"/>
      <c r="C606" s="206"/>
      <c r="D606" s="201" t="s">
        <v>160</v>
      </c>
      <c r="E606" s="207" t="s">
        <v>19</v>
      </c>
      <c r="F606" s="208" t="s">
        <v>872</v>
      </c>
      <c r="G606" s="206"/>
      <c r="H606" s="209">
        <v>0.45</v>
      </c>
      <c r="I606" s="210"/>
      <c r="J606" s="206"/>
      <c r="K606" s="206"/>
      <c r="L606" s="211"/>
      <c r="M606" s="212"/>
      <c r="N606" s="213"/>
      <c r="O606" s="213"/>
      <c r="P606" s="213"/>
      <c r="Q606" s="213"/>
      <c r="R606" s="213"/>
      <c r="S606" s="213"/>
      <c r="T606" s="213"/>
      <c r="U606" s="214"/>
      <c r="AT606" s="215" t="s">
        <v>160</v>
      </c>
      <c r="AU606" s="215" t="s">
        <v>84</v>
      </c>
      <c r="AV606" s="13" t="s">
        <v>81</v>
      </c>
      <c r="AW606" s="13" t="s">
        <v>33</v>
      </c>
      <c r="AX606" s="13" t="s">
        <v>77</v>
      </c>
      <c r="AY606" s="215" t="s">
        <v>147</v>
      </c>
    </row>
    <row r="607" spans="1:65" s="12" customFormat="1" ht="22.8" customHeight="1">
      <c r="B607" s="172"/>
      <c r="C607" s="173"/>
      <c r="D607" s="174" t="s">
        <v>71</v>
      </c>
      <c r="E607" s="186" t="s">
        <v>873</v>
      </c>
      <c r="F607" s="186" t="s">
        <v>874</v>
      </c>
      <c r="G607" s="173"/>
      <c r="H607" s="173"/>
      <c r="I607" s="176"/>
      <c r="J607" s="187">
        <f>BK607</f>
        <v>0</v>
      </c>
      <c r="K607" s="173"/>
      <c r="L607" s="178"/>
      <c r="M607" s="179"/>
      <c r="N607" s="180"/>
      <c r="O607" s="180"/>
      <c r="P607" s="181">
        <f>SUM(P608:P626)</f>
        <v>0</v>
      </c>
      <c r="Q607" s="180"/>
      <c r="R607" s="181">
        <f>SUM(R608:R626)</f>
        <v>0</v>
      </c>
      <c r="S607" s="180"/>
      <c r="T607" s="181">
        <f>SUM(T608:T626)</f>
        <v>0</v>
      </c>
      <c r="U607" s="182"/>
      <c r="AR607" s="183" t="s">
        <v>77</v>
      </c>
      <c r="AT607" s="184" t="s">
        <v>71</v>
      </c>
      <c r="AU607" s="184" t="s">
        <v>77</v>
      </c>
      <c r="AY607" s="183" t="s">
        <v>147</v>
      </c>
      <c r="BK607" s="185">
        <f>SUM(BK608:BK626)</f>
        <v>0</v>
      </c>
    </row>
    <row r="608" spans="1:65" s="2" customFormat="1" ht="19.8" customHeight="1">
      <c r="A608" s="36"/>
      <c r="B608" s="37"/>
      <c r="C608" s="188" t="s">
        <v>875</v>
      </c>
      <c r="D608" s="188" t="s">
        <v>151</v>
      </c>
      <c r="E608" s="189" t="s">
        <v>876</v>
      </c>
      <c r="F608" s="190" t="s">
        <v>877</v>
      </c>
      <c r="G608" s="191" t="s">
        <v>205</v>
      </c>
      <c r="H608" s="192">
        <v>25.977</v>
      </c>
      <c r="I608" s="193"/>
      <c r="J608" s="194">
        <f>ROUND(I608*H608,1)</f>
        <v>0</v>
      </c>
      <c r="K608" s="190" t="s">
        <v>155</v>
      </c>
      <c r="L608" s="41"/>
      <c r="M608" s="195" t="s">
        <v>19</v>
      </c>
      <c r="N608" s="196" t="s">
        <v>44</v>
      </c>
      <c r="O608" s="66"/>
      <c r="P608" s="197">
        <f>O608*H608</f>
        <v>0</v>
      </c>
      <c r="Q608" s="197">
        <v>0</v>
      </c>
      <c r="R608" s="197">
        <f>Q608*H608</f>
        <v>0</v>
      </c>
      <c r="S608" s="197">
        <v>0</v>
      </c>
      <c r="T608" s="197">
        <f>S608*H608</f>
        <v>0</v>
      </c>
      <c r="U608" s="198" t="s">
        <v>19</v>
      </c>
      <c r="V608" s="36"/>
      <c r="W608" s="36"/>
      <c r="X608" s="36"/>
      <c r="Y608" s="36"/>
      <c r="Z608" s="36"/>
      <c r="AA608" s="36"/>
      <c r="AB608" s="36"/>
      <c r="AC608" s="36"/>
      <c r="AD608" s="36"/>
      <c r="AE608" s="36"/>
      <c r="AR608" s="199" t="s">
        <v>156</v>
      </c>
      <c r="AT608" s="199" t="s">
        <v>151</v>
      </c>
      <c r="AU608" s="199" t="s">
        <v>81</v>
      </c>
      <c r="AY608" s="19" t="s">
        <v>147</v>
      </c>
      <c r="BE608" s="200">
        <f>IF(N608="základní",J608,0)</f>
        <v>0</v>
      </c>
      <c r="BF608" s="200">
        <f>IF(N608="snížená",J608,0)</f>
        <v>0</v>
      </c>
      <c r="BG608" s="200">
        <f>IF(N608="zákl. přenesená",J608,0)</f>
        <v>0</v>
      </c>
      <c r="BH608" s="200">
        <f>IF(N608="sníž. přenesená",J608,0)</f>
        <v>0</v>
      </c>
      <c r="BI608" s="200">
        <f>IF(N608="nulová",J608,0)</f>
        <v>0</v>
      </c>
      <c r="BJ608" s="19" t="s">
        <v>81</v>
      </c>
      <c r="BK608" s="200">
        <f>ROUND(I608*H608,1)</f>
        <v>0</v>
      </c>
      <c r="BL608" s="19" t="s">
        <v>156</v>
      </c>
      <c r="BM608" s="199" t="s">
        <v>878</v>
      </c>
    </row>
    <row r="609" spans="1:65" s="2" customFormat="1" ht="115.2">
      <c r="A609" s="36"/>
      <c r="B609" s="37"/>
      <c r="C609" s="38"/>
      <c r="D609" s="201" t="s">
        <v>158</v>
      </c>
      <c r="E609" s="38"/>
      <c r="F609" s="202" t="s">
        <v>879</v>
      </c>
      <c r="G609" s="38"/>
      <c r="H609" s="38"/>
      <c r="I609" s="110"/>
      <c r="J609" s="38"/>
      <c r="K609" s="38"/>
      <c r="L609" s="41"/>
      <c r="M609" s="203"/>
      <c r="N609" s="204"/>
      <c r="O609" s="66"/>
      <c r="P609" s="66"/>
      <c r="Q609" s="66"/>
      <c r="R609" s="66"/>
      <c r="S609" s="66"/>
      <c r="T609" s="66"/>
      <c r="U609" s="67"/>
      <c r="V609" s="36"/>
      <c r="W609" s="36"/>
      <c r="X609" s="36"/>
      <c r="Y609" s="36"/>
      <c r="Z609" s="36"/>
      <c r="AA609" s="36"/>
      <c r="AB609" s="36"/>
      <c r="AC609" s="36"/>
      <c r="AD609" s="36"/>
      <c r="AE609" s="36"/>
      <c r="AT609" s="19" t="s">
        <v>158</v>
      </c>
      <c r="AU609" s="19" t="s">
        <v>81</v>
      </c>
    </row>
    <row r="610" spans="1:65" s="2" customFormat="1" ht="19.8" customHeight="1">
      <c r="A610" s="36"/>
      <c r="B610" s="37"/>
      <c r="C610" s="188" t="s">
        <v>880</v>
      </c>
      <c r="D610" s="188" t="s">
        <v>151</v>
      </c>
      <c r="E610" s="189" t="s">
        <v>881</v>
      </c>
      <c r="F610" s="190" t="s">
        <v>882</v>
      </c>
      <c r="G610" s="191" t="s">
        <v>205</v>
      </c>
      <c r="H610" s="192">
        <v>25.977</v>
      </c>
      <c r="I610" s="193"/>
      <c r="J610" s="194">
        <f>ROUND(I610*H610,1)</f>
        <v>0</v>
      </c>
      <c r="K610" s="190" t="s">
        <v>155</v>
      </c>
      <c r="L610" s="41"/>
      <c r="M610" s="195" t="s">
        <v>19</v>
      </c>
      <c r="N610" s="196" t="s">
        <v>44</v>
      </c>
      <c r="O610" s="66"/>
      <c r="P610" s="197">
        <f>O610*H610</f>
        <v>0</v>
      </c>
      <c r="Q610" s="197">
        <v>0</v>
      </c>
      <c r="R610" s="197">
        <f>Q610*H610</f>
        <v>0</v>
      </c>
      <c r="S610" s="197">
        <v>0</v>
      </c>
      <c r="T610" s="197">
        <f>S610*H610</f>
        <v>0</v>
      </c>
      <c r="U610" s="198" t="s">
        <v>19</v>
      </c>
      <c r="V610" s="36"/>
      <c r="W610" s="36"/>
      <c r="X610" s="36"/>
      <c r="Y610" s="36"/>
      <c r="Z610" s="36"/>
      <c r="AA610" s="36"/>
      <c r="AB610" s="36"/>
      <c r="AC610" s="36"/>
      <c r="AD610" s="36"/>
      <c r="AE610" s="36"/>
      <c r="AR610" s="199" t="s">
        <v>156</v>
      </c>
      <c r="AT610" s="199" t="s">
        <v>151</v>
      </c>
      <c r="AU610" s="199" t="s">
        <v>81</v>
      </c>
      <c r="AY610" s="19" t="s">
        <v>147</v>
      </c>
      <c r="BE610" s="200">
        <f>IF(N610="základní",J610,0)</f>
        <v>0</v>
      </c>
      <c r="BF610" s="200">
        <f>IF(N610="snížená",J610,0)</f>
        <v>0</v>
      </c>
      <c r="BG610" s="200">
        <f>IF(N610="zákl. přenesená",J610,0)</f>
        <v>0</v>
      </c>
      <c r="BH610" s="200">
        <f>IF(N610="sníž. přenesená",J610,0)</f>
        <v>0</v>
      </c>
      <c r="BI610" s="200">
        <f>IF(N610="nulová",J610,0)</f>
        <v>0</v>
      </c>
      <c r="BJ610" s="19" t="s">
        <v>81</v>
      </c>
      <c r="BK610" s="200">
        <f>ROUND(I610*H610,1)</f>
        <v>0</v>
      </c>
      <c r="BL610" s="19" t="s">
        <v>156</v>
      </c>
      <c r="BM610" s="199" t="s">
        <v>883</v>
      </c>
    </row>
    <row r="611" spans="1:65" s="2" customFormat="1" ht="76.8">
      <c r="A611" s="36"/>
      <c r="B611" s="37"/>
      <c r="C611" s="38"/>
      <c r="D611" s="201" t="s">
        <v>158</v>
      </c>
      <c r="E611" s="38"/>
      <c r="F611" s="202" t="s">
        <v>884</v>
      </c>
      <c r="G611" s="38"/>
      <c r="H611" s="38"/>
      <c r="I611" s="110"/>
      <c r="J611" s="38"/>
      <c r="K611" s="38"/>
      <c r="L611" s="41"/>
      <c r="M611" s="203"/>
      <c r="N611" s="204"/>
      <c r="O611" s="66"/>
      <c r="P611" s="66"/>
      <c r="Q611" s="66"/>
      <c r="R611" s="66"/>
      <c r="S611" s="66"/>
      <c r="T611" s="66"/>
      <c r="U611" s="67"/>
      <c r="V611" s="36"/>
      <c r="W611" s="36"/>
      <c r="X611" s="36"/>
      <c r="Y611" s="36"/>
      <c r="Z611" s="36"/>
      <c r="AA611" s="36"/>
      <c r="AB611" s="36"/>
      <c r="AC611" s="36"/>
      <c r="AD611" s="36"/>
      <c r="AE611" s="36"/>
      <c r="AT611" s="19" t="s">
        <v>158</v>
      </c>
      <c r="AU611" s="19" t="s">
        <v>81</v>
      </c>
    </row>
    <row r="612" spans="1:65" s="2" customFormat="1" ht="19.8" customHeight="1">
      <c r="A612" s="36"/>
      <c r="B612" s="37"/>
      <c r="C612" s="188" t="s">
        <v>885</v>
      </c>
      <c r="D612" s="188" t="s">
        <v>151</v>
      </c>
      <c r="E612" s="189" t="s">
        <v>886</v>
      </c>
      <c r="F612" s="190" t="s">
        <v>887</v>
      </c>
      <c r="G612" s="191" t="s">
        <v>205</v>
      </c>
      <c r="H612" s="192">
        <v>363.678</v>
      </c>
      <c r="I612" s="193"/>
      <c r="J612" s="194">
        <f>ROUND(I612*H612,1)</f>
        <v>0</v>
      </c>
      <c r="K612" s="190" t="s">
        <v>155</v>
      </c>
      <c r="L612" s="41"/>
      <c r="M612" s="195" t="s">
        <v>19</v>
      </c>
      <c r="N612" s="196" t="s">
        <v>44</v>
      </c>
      <c r="O612" s="66"/>
      <c r="P612" s="197">
        <f>O612*H612</f>
        <v>0</v>
      </c>
      <c r="Q612" s="197">
        <v>0</v>
      </c>
      <c r="R612" s="197">
        <f>Q612*H612</f>
        <v>0</v>
      </c>
      <c r="S612" s="197">
        <v>0</v>
      </c>
      <c r="T612" s="197">
        <f>S612*H612</f>
        <v>0</v>
      </c>
      <c r="U612" s="198" t="s">
        <v>19</v>
      </c>
      <c r="V612" s="36"/>
      <c r="W612" s="36"/>
      <c r="X612" s="36"/>
      <c r="Y612" s="36"/>
      <c r="Z612" s="36"/>
      <c r="AA612" s="36"/>
      <c r="AB612" s="36"/>
      <c r="AC612" s="36"/>
      <c r="AD612" s="36"/>
      <c r="AE612" s="36"/>
      <c r="AR612" s="199" t="s">
        <v>156</v>
      </c>
      <c r="AT612" s="199" t="s">
        <v>151</v>
      </c>
      <c r="AU612" s="199" t="s">
        <v>81</v>
      </c>
      <c r="AY612" s="19" t="s">
        <v>147</v>
      </c>
      <c r="BE612" s="200">
        <f>IF(N612="základní",J612,0)</f>
        <v>0</v>
      </c>
      <c r="BF612" s="200">
        <f>IF(N612="snížená",J612,0)</f>
        <v>0</v>
      </c>
      <c r="BG612" s="200">
        <f>IF(N612="zákl. přenesená",J612,0)</f>
        <v>0</v>
      </c>
      <c r="BH612" s="200">
        <f>IF(N612="sníž. přenesená",J612,0)</f>
        <v>0</v>
      </c>
      <c r="BI612" s="200">
        <f>IF(N612="nulová",J612,0)</f>
        <v>0</v>
      </c>
      <c r="BJ612" s="19" t="s">
        <v>81</v>
      </c>
      <c r="BK612" s="200">
        <f>ROUND(I612*H612,1)</f>
        <v>0</v>
      </c>
      <c r="BL612" s="19" t="s">
        <v>156</v>
      </c>
      <c r="BM612" s="199" t="s">
        <v>888</v>
      </c>
    </row>
    <row r="613" spans="1:65" s="2" customFormat="1" ht="76.8">
      <c r="A613" s="36"/>
      <c r="B613" s="37"/>
      <c r="C613" s="38"/>
      <c r="D613" s="201" t="s">
        <v>158</v>
      </c>
      <c r="E613" s="38"/>
      <c r="F613" s="202" t="s">
        <v>884</v>
      </c>
      <c r="G613" s="38"/>
      <c r="H613" s="38"/>
      <c r="I613" s="110"/>
      <c r="J613" s="38"/>
      <c r="K613" s="38"/>
      <c r="L613" s="41"/>
      <c r="M613" s="203"/>
      <c r="N613" s="204"/>
      <c r="O613" s="66"/>
      <c r="P613" s="66"/>
      <c r="Q613" s="66"/>
      <c r="R613" s="66"/>
      <c r="S613" s="66"/>
      <c r="T613" s="66"/>
      <c r="U613" s="67"/>
      <c r="V613" s="36"/>
      <c r="W613" s="36"/>
      <c r="X613" s="36"/>
      <c r="Y613" s="36"/>
      <c r="Z613" s="36"/>
      <c r="AA613" s="36"/>
      <c r="AB613" s="36"/>
      <c r="AC613" s="36"/>
      <c r="AD613" s="36"/>
      <c r="AE613" s="36"/>
      <c r="AT613" s="19" t="s">
        <v>158</v>
      </c>
      <c r="AU613" s="19" t="s">
        <v>81</v>
      </c>
    </row>
    <row r="614" spans="1:65" s="13" customFormat="1" ht="10.199999999999999">
      <c r="B614" s="205"/>
      <c r="C614" s="206"/>
      <c r="D614" s="201" t="s">
        <v>160</v>
      </c>
      <c r="E614" s="207" t="s">
        <v>19</v>
      </c>
      <c r="F614" s="208" t="s">
        <v>889</v>
      </c>
      <c r="G614" s="206"/>
      <c r="H614" s="209">
        <v>363.678</v>
      </c>
      <c r="I614" s="210"/>
      <c r="J614" s="206"/>
      <c r="K614" s="206"/>
      <c r="L614" s="211"/>
      <c r="M614" s="212"/>
      <c r="N614" s="213"/>
      <c r="O614" s="213"/>
      <c r="P614" s="213"/>
      <c r="Q614" s="213"/>
      <c r="R614" s="213"/>
      <c r="S614" s="213"/>
      <c r="T614" s="213"/>
      <c r="U614" s="214"/>
      <c r="AT614" s="215" t="s">
        <v>160</v>
      </c>
      <c r="AU614" s="215" t="s">
        <v>81</v>
      </c>
      <c r="AV614" s="13" t="s">
        <v>81</v>
      </c>
      <c r="AW614" s="13" t="s">
        <v>33</v>
      </c>
      <c r="AX614" s="13" t="s">
        <v>77</v>
      </c>
      <c r="AY614" s="215" t="s">
        <v>147</v>
      </c>
    </row>
    <row r="615" spans="1:65" s="2" customFormat="1" ht="19.8" customHeight="1">
      <c r="A615" s="36"/>
      <c r="B615" s="37"/>
      <c r="C615" s="188" t="s">
        <v>890</v>
      </c>
      <c r="D615" s="188" t="s">
        <v>151</v>
      </c>
      <c r="E615" s="189" t="s">
        <v>891</v>
      </c>
      <c r="F615" s="190" t="s">
        <v>892</v>
      </c>
      <c r="G615" s="191" t="s">
        <v>205</v>
      </c>
      <c r="H615" s="192">
        <v>5.8999999999999997E-2</v>
      </c>
      <c r="I615" s="193"/>
      <c r="J615" s="194">
        <f>ROUND(I615*H615,1)</f>
        <v>0</v>
      </c>
      <c r="K615" s="190" t="s">
        <v>155</v>
      </c>
      <c r="L615" s="41"/>
      <c r="M615" s="195" t="s">
        <v>19</v>
      </c>
      <c r="N615" s="196" t="s">
        <v>44</v>
      </c>
      <c r="O615" s="66"/>
      <c r="P615" s="197">
        <f>O615*H615</f>
        <v>0</v>
      </c>
      <c r="Q615" s="197">
        <v>0</v>
      </c>
      <c r="R615" s="197">
        <f>Q615*H615</f>
        <v>0</v>
      </c>
      <c r="S615" s="197">
        <v>0</v>
      </c>
      <c r="T615" s="197">
        <f>S615*H615</f>
        <v>0</v>
      </c>
      <c r="U615" s="198" t="s">
        <v>19</v>
      </c>
      <c r="V615" s="36"/>
      <c r="W615" s="36"/>
      <c r="X615" s="36"/>
      <c r="Y615" s="36"/>
      <c r="Z615" s="36"/>
      <c r="AA615" s="36"/>
      <c r="AB615" s="36"/>
      <c r="AC615" s="36"/>
      <c r="AD615" s="36"/>
      <c r="AE615" s="36"/>
      <c r="AR615" s="199" t="s">
        <v>156</v>
      </c>
      <c r="AT615" s="199" t="s">
        <v>151</v>
      </c>
      <c r="AU615" s="199" t="s">
        <v>81</v>
      </c>
      <c r="AY615" s="19" t="s">
        <v>147</v>
      </c>
      <c r="BE615" s="200">
        <f>IF(N615="základní",J615,0)</f>
        <v>0</v>
      </c>
      <c r="BF615" s="200">
        <f>IF(N615="snížená",J615,0)</f>
        <v>0</v>
      </c>
      <c r="BG615" s="200">
        <f>IF(N615="zákl. přenesená",J615,0)</f>
        <v>0</v>
      </c>
      <c r="BH615" s="200">
        <f>IF(N615="sníž. přenesená",J615,0)</f>
        <v>0</v>
      </c>
      <c r="BI615" s="200">
        <f>IF(N615="nulová",J615,0)</f>
        <v>0</v>
      </c>
      <c r="BJ615" s="19" t="s">
        <v>81</v>
      </c>
      <c r="BK615" s="200">
        <f>ROUND(I615*H615,1)</f>
        <v>0</v>
      </c>
      <c r="BL615" s="19" t="s">
        <v>156</v>
      </c>
      <c r="BM615" s="199" t="s">
        <v>893</v>
      </c>
    </row>
    <row r="616" spans="1:65" s="2" customFormat="1" ht="76.8">
      <c r="A616" s="36"/>
      <c r="B616" s="37"/>
      <c r="C616" s="38"/>
      <c r="D616" s="201" t="s">
        <v>158</v>
      </c>
      <c r="E616" s="38"/>
      <c r="F616" s="202" t="s">
        <v>894</v>
      </c>
      <c r="G616" s="38"/>
      <c r="H616" s="38"/>
      <c r="I616" s="110"/>
      <c r="J616" s="38"/>
      <c r="K616" s="38"/>
      <c r="L616" s="41"/>
      <c r="M616" s="203"/>
      <c r="N616" s="204"/>
      <c r="O616" s="66"/>
      <c r="P616" s="66"/>
      <c r="Q616" s="66"/>
      <c r="R616" s="66"/>
      <c r="S616" s="66"/>
      <c r="T616" s="66"/>
      <c r="U616" s="67"/>
      <c r="V616" s="36"/>
      <c r="W616" s="36"/>
      <c r="X616" s="36"/>
      <c r="Y616" s="36"/>
      <c r="Z616" s="36"/>
      <c r="AA616" s="36"/>
      <c r="AB616" s="36"/>
      <c r="AC616" s="36"/>
      <c r="AD616" s="36"/>
      <c r="AE616" s="36"/>
      <c r="AT616" s="19" t="s">
        <v>158</v>
      </c>
      <c r="AU616" s="19" t="s">
        <v>81</v>
      </c>
    </row>
    <row r="617" spans="1:65" s="2" customFormat="1" ht="19.8" customHeight="1">
      <c r="A617" s="36"/>
      <c r="B617" s="37"/>
      <c r="C617" s="188" t="s">
        <v>895</v>
      </c>
      <c r="D617" s="188" t="s">
        <v>151</v>
      </c>
      <c r="E617" s="189" t="s">
        <v>896</v>
      </c>
      <c r="F617" s="190" t="s">
        <v>897</v>
      </c>
      <c r="G617" s="191" t="s">
        <v>205</v>
      </c>
      <c r="H617" s="192">
        <v>4.1000000000000002E-2</v>
      </c>
      <c r="I617" s="193"/>
      <c r="J617" s="194">
        <f>ROUND(I617*H617,1)</f>
        <v>0</v>
      </c>
      <c r="K617" s="190" t="s">
        <v>155</v>
      </c>
      <c r="L617" s="41"/>
      <c r="M617" s="195" t="s">
        <v>19</v>
      </c>
      <c r="N617" s="196" t="s">
        <v>44</v>
      </c>
      <c r="O617" s="66"/>
      <c r="P617" s="197">
        <f>O617*H617</f>
        <v>0</v>
      </c>
      <c r="Q617" s="197">
        <v>0</v>
      </c>
      <c r="R617" s="197">
        <f>Q617*H617</f>
        <v>0</v>
      </c>
      <c r="S617" s="197">
        <v>0</v>
      </c>
      <c r="T617" s="197">
        <f>S617*H617</f>
        <v>0</v>
      </c>
      <c r="U617" s="198" t="s">
        <v>19</v>
      </c>
      <c r="V617" s="36"/>
      <c r="W617" s="36"/>
      <c r="X617" s="36"/>
      <c r="Y617" s="36"/>
      <c r="Z617" s="36"/>
      <c r="AA617" s="36"/>
      <c r="AB617" s="36"/>
      <c r="AC617" s="36"/>
      <c r="AD617" s="36"/>
      <c r="AE617" s="36"/>
      <c r="AR617" s="199" t="s">
        <v>156</v>
      </c>
      <c r="AT617" s="199" t="s">
        <v>151</v>
      </c>
      <c r="AU617" s="199" t="s">
        <v>81</v>
      </c>
      <c r="AY617" s="19" t="s">
        <v>147</v>
      </c>
      <c r="BE617" s="200">
        <f>IF(N617="základní",J617,0)</f>
        <v>0</v>
      </c>
      <c r="BF617" s="200">
        <f>IF(N617="snížená",J617,0)</f>
        <v>0</v>
      </c>
      <c r="BG617" s="200">
        <f>IF(N617="zákl. přenesená",J617,0)</f>
        <v>0</v>
      </c>
      <c r="BH617" s="200">
        <f>IF(N617="sníž. přenesená",J617,0)</f>
        <v>0</v>
      </c>
      <c r="BI617" s="200">
        <f>IF(N617="nulová",J617,0)</f>
        <v>0</v>
      </c>
      <c r="BJ617" s="19" t="s">
        <v>81</v>
      </c>
      <c r="BK617" s="200">
        <f>ROUND(I617*H617,1)</f>
        <v>0</v>
      </c>
      <c r="BL617" s="19" t="s">
        <v>156</v>
      </c>
      <c r="BM617" s="199" t="s">
        <v>898</v>
      </c>
    </row>
    <row r="618" spans="1:65" s="2" customFormat="1" ht="76.8">
      <c r="A618" s="36"/>
      <c r="B618" s="37"/>
      <c r="C618" s="38"/>
      <c r="D618" s="201" t="s">
        <v>158</v>
      </c>
      <c r="E618" s="38"/>
      <c r="F618" s="202" t="s">
        <v>894</v>
      </c>
      <c r="G618" s="38"/>
      <c r="H618" s="38"/>
      <c r="I618" s="110"/>
      <c r="J618" s="38"/>
      <c r="K618" s="38"/>
      <c r="L618" s="41"/>
      <c r="M618" s="203"/>
      <c r="N618" s="204"/>
      <c r="O618" s="66"/>
      <c r="P618" s="66"/>
      <c r="Q618" s="66"/>
      <c r="R618" s="66"/>
      <c r="S618" s="66"/>
      <c r="T618" s="66"/>
      <c r="U618" s="67"/>
      <c r="V618" s="36"/>
      <c r="W618" s="36"/>
      <c r="X618" s="36"/>
      <c r="Y618" s="36"/>
      <c r="Z618" s="36"/>
      <c r="AA618" s="36"/>
      <c r="AB618" s="36"/>
      <c r="AC618" s="36"/>
      <c r="AD618" s="36"/>
      <c r="AE618" s="36"/>
      <c r="AT618" s="19" t="s">
        <v>158</v>
      </c>
      <c r="AU618" s="19" t="s">
        <v>81</v>
      </c>
    </row>
    <row r="619" spans="1:65" s="2" customFormat="1" ht="19.8" customHeight="1">
      <c r="A619" s="36"/>
      <c r="B619" s="37"/>
      <c r="C619" s="188" t="s">
        <v>899</v>
      </c>
      <c r="D619" s="188" t="s">
        <v>151</v>
      </c>
      <c r="E619" s="189" t="s">
        <v>900</v>
      </c>
      <c r="F619" s="190" t="s">
        <v>901</v>
      </c>
      <c r="G619" s="191" t="s">
        <v>205</v>
      </c>
      <c r="H619" s="192">
        <v>0.28199999999999997</v>
      </c>
      <c r="I619" s="193"/>
      <c r="J619" s="194">
        <f>ROUND(I619*H619,1)</f>
        <v>0</v>
      </c>
      <c r="K619" s="190" t="s">
        <v>155</v>
      </c>
      <c r="L619" s="41"/>
      <c r="M619" s="195" t="s">
        <v>19</v>
      </c>
      <c r="N619" s="196" t="s">
        <v>44</v>
      </c>
      <c r="O619" s="66"/>
      <c r="P619" s="197">
        <f>O619*H619</f>
        <v>0</v>
      </c>
      <c r="Q619" s="197">
        <v>0</v>
      </c>
      <c r="R619" s="197">
        <f>Q619*H619</f>
        <v>0</v>
      </c>
      <c r="S619" s="197">
        <v>0</v>
      </c>
      <c r="T619" s="197">
        <f>S619*H619</f>
        <v>0</v>
      </c>
      <c r="U619" s="198" t="s">
        <v>19</v>
      </c>
      <c r="V619" s="36"/>
      <c r="W619" s="36"/>
      <c r="X619" s="36"/>
      <c r="Y619" s="36"/>
      <c r="Z619" s="36"/>
      <c r="AA619" s="36"/>
      <c r="AB619" s="36"/>
      <c r="AC619" s="36"/>
      <c r="AD619" s="36"/>
      <c r="AE619" s="36"/>
      <c r="AR619" s="199" t="s">
        <v>156</v>
      </c>
      <c r="AT619" s="199" t="s">
        <v>151</v>
      </c>
      <c r="AU619" s="199" t="s">
        <v>81</v>
      </c>
      <c r="AY619" s="19" t="s">
        <v>147</v>
      </c>
      <c r="BE619" s="200">
        <f>IF(N619="základní",J619,0)</f>
        <v>0</v>
      </c>
      <c r="BF619" s="200">
        <f>IF(N619="snížená",J619,0)</f>
        <v>0</v>
      </c>
      <c r="BG619" s="200">
        <f>IF(N619="zákl. přenesená",J619,0)</f>
        <v>0</v>
      </c>
      <c r="BH619" s="200">
        <f>IF(N619="sníž. přenesená",J619,0)</f>
        <v>0</v>
      </c>
      <c r="BI619" s="200">
        <f>IF(N619="nulová",J619,0)</f>
        <v>0</v>
      </c>
      <c r="BJ619" s="19" t="s">
        <v>81</v>
      </c>
      <c r="BK619" s="200">
        <f>ROUND(I619*H619,1)</f>
        <v>0</v>
      </c>
      <c r="BL619" s="19" t="s">
        <v>156</v>
      </c>
      <c r="BM619" s="199" t="s">
        <v>902</v>
      </c>
    </row>
    <row r="620" spans="1:65" s="2" customFormat="1" ht="76.8">
      <c r="A620" s="36"/>
      <c r="B620" s="37"/>
      <c r="C620" s="38"/>
      <c r="D620" s="201" t="s">
        <v>158</v>
      </c>
      <c r="E620" s="38"/>
      <c r="F620" s="202" t="s">
        <v>894</v>
      </c>
      <c r="G620" s="38"/>
      <c r="H620" s="38"/>
      <c r="I620" s="110"/>
      <c r="J620" s="38"/>
      <c r="K620" s="38"/>
      <c r="L620" s="41"/>
      <c r="M620" s="203"/>
      <c r="N620" s="204"/>
      <c r="O620" s="66"/>
      <c r="P620" s="66"/>
      <c r="Q620" s="66"/>
      <c r="R620" s="66"/>
      <c r="S620" s="66"/>
      <c r="T620" s="66"/>
      <c r="U620" s="67"/>
      <c r="V620" s="36"/>
      <c r="W620" s="36"/>
      <c r="X620" s="36"/>
      <c r="Y620" s="36"/>
      <c r="Z620" s="36"/>
      <c r="AA620" s="36"/>
      <c r="AB620" s="36"/>
      <c r="AC620" s="36"/>
      <c r="AD620" s="36"/>
      <c r="AE620" s="36"/>
      <c r="AT620" s="19" t="s">
        <v>158</v>
      </c>
      <c r="AU620" s="19" t="s">
        <v>81</v>
      </c>
    </row>
    <row r="621" spans="1:65" s="2" customFormat="1" ht="19.8" customHeight="1">
      <c r="A621" s="36"/>
      <c r="B621" s="37"/>
      <c r="C621" s="188" t="s">
        <v>903</v>
      </c>
      <c r="D621" s="188" t="s">
        <v>151</v>
      </c>
      <c r="E621" s="189" t="s">
        <v>904</v>
      </c>
      <c r="F621" s="190" t="s">
        <v>905</v>
      </c>
      <c r="G621" s="191" t="s">
        <v>205</v>
      </c>
      <c r="H621" s="192">
        <v>25.245000000000001</v>
      </c>
      <c r="I621" s="193"/>
      <c r="J621" s="194">
        <f>ROUND(I621*H621,1)</f>
        <v>0</v>
      </c>
      <c r="K621" s="190" t="s">
        <v>155</v>
      </c>
      <c r="L621" s="41"/>
      <c r="M621" s="195" t="s">
        <v>19</v>
      </c>
      <c r="N621" s="196" t="s">
        <v>44</v>
      </c>
      <c r="O621" s="66"/>
      <c r="P621" s="197">
        <f>O621*H621</f>
        <v>0</v>
      </c>
      <c r="Q621" s="197">
        <v>0</v>
      </c>
      <c r="R621" s="197">
        <f>Q621*H621</f>
        <v>0</v>
      </c>
      <c r="S621" s="197">
        <v>0</v>
      </c>
      <c r="T621" s="197">
        <f>S621*H621</f>
        <v>0</v>
      </c>
      <c r="U621" s="198" t="s">
        <v>19</v>
      </c>
      <c r="V621" s="36"/>
      <c r="W621" s="36"/>
      <c r="X621" s="36"/>
      <c r="Y621" s="36"/>
      <c r="Z621" s="36"/>
      <c r="AA621" s="36"/>
      <c r="AB621" s="36"/>
      <c r="AC621" s="36"/>
      <c r="AD621" s="36"/>
      <c r="AE621" s="36"/>
      <c r="AR621" s="199" t="s">
        <v>156</v>
      </c>
      <c r="AT621" s="199" t="s">
        <v>151</v>
      </c>
      <c r="AU621" s="199" t="s">
        <v>81</v>
      </c>
      <c r="AY621" s="19" t="s">
        <v>147</v>
      </c>
      <c r="BE621" s="200">
        <f>IF(N621="základní",J621,0)</f>
        <v>0</v>
      </c>
      <c r="BF621" s="200">
        <f>IF(N621="snížená",J621,0)</f>
        <v>0</v>
      </c>
      <c r="BG621" s="200">
        <f>IF(N621="zákl. přenesená",J621,0)</f>
        <v>0</v>
      </c>
      <c r="BH621" s="200">
        <f>IF(N621="sníž. přenesená",J621,0)</f>
        <v>0</v>
      </c>
      <c r="BI621" s="200">
        <f>IF(N621="nulová",J621,0)</f>
        <v>0</v>
      </c>
      <c r="BJ621" s="19" t="s">
        <v>81</v>
      </c>
      <c r="BK621" s="200">
        <f>ROUND(I621*H621,1)</f>
        <v>0</v>
      </c>
      <c r="BL621" s="19" t="s">
        <v>156</v>
      </c>
      <c r="BM621" s="199" t="s">
        <v>906</v>
      </c>
    </row>
    <row r="622" spans="1:65" s="2" customFormat="1" ht="76.8">
      <c r="A622" s="36"/>
      <c r="B622" s="37"/>
      <c r="C622" s="38"/>
      <c r="D622" s="201" t="s">
        <v>158</v>
      </c>
      <c r="E622" s="38"/>
      <c r="F622" s="202" t="s">
        <v>894</v>
      </c>
      <c r="G622" s="38"/>
      <c r="H622" s="38"/>
      <c r="I622" s="110"/>
      <c r="J622" s="38"/>
      <c r="K622" s="38"/>
      <c r="L622" s="41"/>
      <c r="M622" s="203"/>
      <c r="N622" s="204"/>
      <c r="O622" s="66"/>
      <c r="P622" s="66"/>
      <c r="Q622" s="66"/>
      <c r="R622" s="66"/>
      <c r="S622" s="66"/>
      <c r="T622" s="66"/>
      <c r="U622" s="67"/>
      <c r="V622" s="36"/>
      <c r="W622" s="36"/>
      <c r="X622" s="36"/>
      <c r="Y622" s="36"/>
      <c r="Z622" s="36"/>
      <c r="AA622" s="36"/>
      <c r="AB622" s="36"/>
      <c r="AC622" s="36"/>
      <c r="AD622" s="36"/>
      <c r="AE622" s="36"/>
      <c r="AT622" s="19" t="s">
        <v>158</v>
      </c>
      <c r="AU622" s="19" t="s">
        <v>81</v>
      </c>
    </row>
    <row r="623" spans="1:65" s="13" customFormat="1" ht="10.199999999999999">
      <c r="B623" s="205"/>
      <c r="C623" s="206"/>
      <c r="D623" s="201" t="s">
        <v>160</v>
      </c>
      <c r="E623" s="207" t="s">
        <v>19</v>
      </c>
      <c r="F623" s="208" t="s">
        <v>907</v>
      </c>
      <c r="G623" s="206"/>
      <c r="H623" s="209">
        <v>25.977</v>
      </c>
      <c r="I623" s="210"/>
      <c r="J623" s="206"/>
      <c r="K623" s="206"/>
      <c r="L623" s="211"/>
      <c r="M623" s="212"/>
      <c r="N623" s="213"/>
      <c r="O623" s="213"/>
      <c r="P623" s="213"/>
      <c r="Q623" s="213"/>
      <c r="R623" s="213"/>
      <c r="S623" s="213"/>
      <c r="T623" s="213"/>
      <c r="U623" s="214"/>
      <c r="AT623" s="215" t="s">
        <v>160</v>
      </c>
      <c r="AU623" s="215" t="s">
        <v>81</v>
      </c>
      <c r="AV623" s="13" t="s">
        <v>81</v>
      </c>
      <c r="AW623" s="13" t="s">
        <v>33</v>
      </c>
      <c r="AX623" s="13" t="s">
        <v>72</v>
      </c>
      <c r="AY623" s="215" t="s">
        <v>147</v>
      </c>
    </row>
    <row r="624" spans="1:65" s="13" customFormat="1" ht="10.199999999999999">
      <c r="B624" s="205"/>
      <c r="C624" s="206"/>
      <c r="D624" s="201" t="s">
        <v>160</v>
      </c>
      <c r="E624" s="207" t="s">
        <v>19</v>
      </c>
      <c r="F624" s="208" t="s">
        <v>908</v>
      </c>
      <c r="G624" s="206"/>
      <c r="H624" s="209">
        <v>-0.38200000000000001</v>
      </c>
      <c r="I624" s="210"/>
      <c r="J624" s="206"/>
      <c r="K624" s="206"/>
      <c r="L624" s="211"/>
      <c r="M624" s="212"/>
      <c r="N624" s="213"/>
      <c r="O624" s="213"/>
      <c r="P624" s="213"/>
      <c r="Q624" s="213"/>
      <c r="R624" s="213"/>
      <c r="S624" s="213"/>
      <c r="T624" s="213"/>
      <c r="U624" s="214"/>
      <c r="AT624" s="215" t="s">
        <v>160</v>
      </c>
      <c r="AU624" s="215" t="s">
        <v>81</v>
      </c>
      <c r="AV624" s="13" t="s">
        <v>81</v>
      </c>
      <c r="AW624" s="13" t="s">
        <v>33</v>
      </c>
      <c r="AX624" s="13" t="s">
        <v>72</v>
      </c>
      <c r="AY624" s="215" t="s">
        <v>147</v>
      </c>
    </row>
    <row r="625" spans="1:65" s="13" customFormat="1" ht="10.199999999999999">
      <c r="B625" s="205"/>
      <c r="C625" s="206"/>
      <c r="D625" s="201" t="s">
        <v>160</v>
      </c>
      <c r="E625" s="207" t="s">
        <v>19</v>
      </c>
      <c r="F625" s="208" t="s">
        <v>909</v>
      </c>
      <c r="G625" s="206"/>
      <c r="H625" s="209">
        <v>-0.35</v>
      </c>
      <c r="I625" s="210"/>
      <c r="J625" s="206"/>
      <c r="K625" s="206"/>
      <c r="L625" s="211"/>
      <c r="M625" s="212"/>
      <c r="N625" s="213"/>
      <c r="O625" s="213"/>
      <c r="P625" s="213"/>
      <c r="Q625" s="213"/>
      <c r="R625" s="213"/>
      <c r="S625" s="213"/>
      <c r="T625" s="213"/>
      <c r="U625" s="214"/>
      <c r="AT625" s="215" t="s">
        <v>160</v>
      </c>
      <c r="AU625" s="215" t="s">
        <v>81</v>
      </c>
      <c r="AV625" s="13" t="s">
        <v>81</v>
      </c>
      <c r="AW625" s="13" t="s">
        <v>33</v>
      </c>
      <c r="AX625" s="13" t="s">
        <v>72</v>
      </c>
      <c r="AY625" s="215" t="s">
        <v>147</v>
      </c>
    </row>
    <row r="626" spans="1:65" s="15" customFormat="1" ht="10.199999999999999">
      <c r="B626" s="227"/>
      <c r="C626" s="228"/>
      <c r="D626" s="201" t="s">
        <v>160</v>
      </c>
      <c r="E626" s="229" t="s">
        <v>19</v>
      </c>
      <c r="F626" s="230" t="s">
        <v>163</v>
      </c>
      <c r="G626" s="228"/>
      <c r="H626" s="231">
        <v>25.244999999999997</v>
      </c>
      <c r="I626" s="232"/>
      <c r="J626" s="228"/>
      <c r="K626" s="228"/>
      <c r="L626" s="233"/>
      <c r="M626" s="234"/>
      <c r="N626" s="235"/>
      <c r="O626" s="235"/>
      <c r="P626" s="235"/>
      <c r="Q626" s="235"/>
      <c r="R626" s="235"/>
      <c r="S626" s="235"/>
      <c r="T626" s="235"/>
      <c r="U626" s="236"/>
      <c r="AT626" s="237" t="s">
        <v>160</v>
      </c>
      <c r="AU626" s="237" t="s">
        <v>81</v>
      </c>
      <c r="AV626" s="15" t="s">
        <v>156</v>
      </c>
      <c r="AW626" s="15" t="s">
        <v>33</v>
      </c>
      <c r="AX626" s="15" t="s">
        <v>77</v>
      </c>
      <c r="AY626" s="237" t="s">
        <v>147</v>
      </c>
    </row>
    <row r="627" spans="1:65" s="12" customFormat="1" ht="22.8" customHeight="1">
      <c r="B627" s="172"/>
      <c r="C627" s="173"/>
      <c r="D627" s="174" t="s">
        <v>71</v>
      </c>
      <c r="E627" s="186" t="s">
        <v>910</v>
      </c>
      <c r="F627" s="186" t="s">
        <v>911</v>
      </c>
      <c r="G627" s="173"/>
      <c r="H627" s="173"/>
      <c r="I627" s="176"/>
      <c r="J627" s="187">
        <f>BK627</f>
        <v>0</v>
      </c>
      <c r="K627" s="173"/>
      <c r="L627" s="178"/>
      <c r="M627" s="179"/>
      <c r="N627" s="180"/>
      <c r="O627" s="180"/>
      <c r="P627" s="181">
        <f>SUM(P628:P629)</f>
        <v>0</v>
      </c>
      <c r="Q627" s="180"/>
      <c r="R627" s="181">
        <f>SUM(R628:R629)</f>
        <v>0</v>
      </c>
      <c r="S627" s="180"/>
      <c r="T627" s="181">
        <f>SUM(T628:T629)</f>
        <v>0</v>
      </c>
      <c r="U627" s="182"/>
      <c r="AR627" s="183" t="s">
        <v>77</v>
      </c>
      <c r="AT627" s="184" t="s">
        <v>71</v>
      </c>
      <c r="AU627" s="184" t="s">
        <v>77</v>
      </c>
      <c r="AY627" s="183" t="s">
        <v>147</v>
      </c>
      <c r="BK627" s="185">
        <f>SUM(BK628:BK629)</f>
        <v>0</v>
      </c>
    </row>
    <row r="628" spans="1:65" s="2" customFormat="1" ht="30" customHeight="1">
      <c r="A628" s="36"/>
      <c r="B628" s="37"/>
      <c r="C628" s="188" t="s">
        <v>912</v>
      </c>
      <c r="D628" s="188" t="s">
        <v>151</v>
      </c>
      <c r="E628" s="189" t="s">
        <v>913</v>
      </c>
      <c r="F628" s="190" t="s">
        <v>914</v>
      </c>
      <c r="G628" s="191" t="s">
        <v>205</v>
      </c>
      <c r="H628" s="192">
        <v>68.584999999999994</v>
      </c>
      <c r="I628" s="193"/>
      <c r="J628" s="194">
        <f>ROUND(I628*H628,1)</f>
        <v>0</v>
      </c>
      <c r="K628" s="190" t="s">
        <v>155</v>
      </c>
      <c r="L628" s="41"/>
      <c r="M628" s="195" t="s">
        <v>19</v>
      </c>
      <c r="N628" s="196" t="s">
        <v>44</v>
      </c>
      <c r="O628" s="66"/>
      <c r="P628" s="197">
        <f>O628*H628</f>
        <v>0</v>
      </c>
      <c r="Q628" s="197">
        <v>0</v>
      </c>
      <c r="R628" s="197">
        <f>Q628*H628</f>
        <v>0</v>
      </c>
      <c r="S628" s="197">
        <v>0</v>
      </c>
      <c r="T628" s="197">
        <f>S628*H628</f>
        <v>0</v>
      </c>
      <c r="U628" s="198" t="s">
        <v>19</v>
      </c>
      <c r="V628" s="36"/>
      <c r="W628" s="36"/>
      <c r="X628" s="36"/>
      <c r="Y628" s="36"/>
      <c r="Z628" s="36"/>
      <c r="AA628" s="36"/>
      <c r="AB628" s="36"/>
      <c r="AC628" s="36"/>
      <c r="AD628" s="36"/>
      <c r="AE628" s="36"/>
      <c r="AR628" s="199" t="s">
        <v>156</v>
      </c>
      <c r="AT628" s="199" t="s">
        <v>151</v>
      </c>
      <c r="AU628" s="199" t="s">
        <v>81</v>
      </c>
      <c r="AY628" s="19" t="s">
        <v>147</v>
      </c>
      <c r="BE628" s="200">
        <f>IF(N628="základní",J628,0)</f>
        <v>0</v>
      </c>
      <c r="BF628" s="200">
        <f>IF(N628="snížená",J628,0)</f>
        <v>0</v>
      </c>
      <c r="BG628" s="200">
        <f>IF(N628="zákl. přenesená",J628,0)</f>
        <v>0</v>
      </c>
      <c r="BH628" s="200">
        <f>IF(N628="sníž. přenesená",J628,0)</f>
        <v>0</v>
      </c>
      <c r="BI628" s="200">
        <f>IF(N628="nulová",J628,0)</f>
        <v>0</v>
      </c>
      <c r="BJ628" s="19" t="s">
        <v>81</v>
      </c>
      <c r="BK628" s="200">
        <f>ROUND(I628*H628,1)</f>
        <v>0</v>
      </c>
      <c r="BL628" s="19" t="s">
        <v>156</v>
      </c>
      <c r="BM628" s="199" t="s">
        <v>915</v>
      </c>
    </row>
    <row r="629" spans="1:65" s="2" customFormat="1" ht="76.8">
      <c r="A629" s="36"/>
      <c r="B629" s="37"/>
      <c r="C629" s="38"/>
      <c r="D629" s="201" t="s">
        <v>158</v>
      </c>
      <c r="E629" s="38"/>
      <c r="F629" s="202" t="s">
        <v>916</v>
      </c>
      <c r="G629" s="38"/>
      <c r="H629" s="38"/>
      <c r="I629" s="110"/>
      <c r="J629" s="38"/>
      <c r="K629" s="38"/>
      <c r="L629" s="41"/>
      <c r="M629" s="203"/>
      <c r="N629" s="204"/>
      <c r="O629" s="66"/>
      <c r="P629" s="66"/>
      <c r="Q629" s="66"/>
      <c r="R629" s="66"/>
      <c r="S629" s="66"/>
      <c r="T629" s="66"/>
      <c r="U629" s="67"/>
      <c r="V629" s="36"/>
      <c r="W629" s="36"/>
      <c r="X629" s="36"/>
      <c r="Y629" s="36"/>
      <c r="Z629" s="36"/>
      <c r="AA629" s="36"/>
      <c r="AB629" s="36"/>
      <c r="AC629" s="36"/>
      <c r="AD629" s="36"/>
      <c r="AE629" s="36"/>
      <c r="AT629" s="19" t="s">
        <v>158</v>
      </c>
      <c r="AU629" s="19" t="s">
        <v>81</v>
      </c>
    </row>
    <row r="630" spans="1:65" s="12" customFormat="1" ht="25.95" customHeight="1">
      <c r="B630" s="172"/>
      <c r="C630" s="173"/>
      <c r="D630" s="174" t="s">
        <v>71</v>
      </c>
      <c r="E630" s="175" t="s">
        <v>917</v>
      </c>
      <c r="F630" s="175" t="s">
        <v>918</v>
      </c>
      <c r="G630" s="173"/>
      <c r="H630" s="173"/>
      <c r="I630" s="176"/>
      <c r="J630" s="177">
        <f>BK630</f>
        <v>0</v>
      </c>
      <c r="K630" s="173"/>
      <c r="L630" s="178"/>
      <c r="M630" s="179"/>
      <c r="N630" s="180"/>
      <c r="O630" s="180"/>
      <c r="P630" s="181">
        <f>P631+P654+P661+P674+P692+P710+P762+P771</f>
        <v>0</v>
      </c>
      <c r="Q630" s="180"/>
      <c r="R630" s="181">
        <f>R631+R654+R661+R674+R692+R710+R762+R771</f>
        <v>0.41175511999999997</v>
      </c>
      <c r="S630" s="180"/>
      <c r="T630" s="181">
        <f>T631+T654+T661+T674+T692+T710+T762+T771</f>
        <v>0.11363999999999999</v>
      </c>
      <c r="U630" s="182"/>
      <c r="AR630" s="183" t="s">
        <v>81</v>
      </c>
      <c r="AT630" s="184" t="s">
        <v>71</v>
      </c>
      <c r="AU630" s="184" t="s">
        <v>72</v>
      </c>
      <c r="AY630" s="183" t="s">
        <v>147</v>
      </c>
      <c r="BK630" s="185">
        <f>BK631+BK654+BK661+BK674+BK692+BK710+BK762+BK771</f>
        <v>0</v>
      </c>
    </row>
    <row r="631" spans="1:65" s="12" customFormat="1" ht="22.8" customHeight="1">
      <c r="B631" s="172"/>
      <c r="C631" s="173"/>
      <c r="D631" s="174" t="s">
        <v>71</v>
      </c>
      <c r="E631" s="186" t="s">
        <v>919</v>
      </c>
      <c r="F631" s="186" t="s">
        <v>920</v>
      </c>
      <c r="G631" s="173"/>
      <c r="H631" s="173"/>
      <c r="I631" s="176"/>
      <c r="J631" s="187">
        <f>BK631</f>
        <v>0</v>
      </c>
      <c r="K631" s="173"/>
      <c r="L631" s="178"/>
      <c r="M631" s="179"/>
      <c r="N631" s="180"/>
      <c r="O631" s="180"/>
      <c r="P631" s="181">
        <f>SUM(P632:P653)</f>
        <v>0</v>
      </c>
      <c r="Q631" s="180"/>
      <c r="R631" s="181">
        <f>SUM(R632:R653)</f>
        <v>6.2003999999999997E-2</v>
      </c>
      <c r="S631" s="180"/>
      <c r="T631" s="181">
        <f>SUM(T632:T653)</f>
        <v>0.11363999999999999</v>
      </c>
      <c r="U631" s="182"/>
      <c r="AR631" s="183" t="s">
        <v>81</v>
      </c>
      <c r="AT631" s="184" t="s">
        <v>71</v>
      </c>
      <c r="AU631" s="184" t="s">
        <v>77</v>
      </c>
      <c r="AY631" s="183" t="s">
        <v>147</v>
      </c>
      <c r="BK631" s="185">
        <f>SUM(BK632:BK653)</f>
        <v>0</v>
      </c>
    </row>
    <row r="632" spans="1:65" s="2" customFormat="1" ht="14.4" customHeight="1">
      <c r="A632" s="36"/>
      <c r="B632" s="37"/>
      <c r="C632" s="188" t="s">
        <v>921</v>
      </c>
      <c r="D632" s="188" t="s">
        <v>151</v>
      </c>
      <c r="E632" s="189" t="s">
        <v>922</v>
      </c>
      <c r="F632" s="190" t="s">
        <v>923</v>
      </c>
      <c r="G632" s="191" t="s">
        <v>350</v>
      </c>
      <c r="H632" s="192">
        <v>2</v>
      </c>
      <c r="I632" s="193"/>
      <c r="J632" s="194">
        <f>ROUND(I632*H632,1)</f>
        <v>0</v>
      </c>
      <c r="K632" s="190" t="s">
        <v>155</v>
      </c>
      <c r="L632" s="41"/>
      <c r="M632" s="195" t="s">
        <v>19</v>
      </c>
      <c r="N632" s="196" t="s">
        <v>44</v>
      </c>
      <c r="O632" s="66"/>
      <c r="P632" s="197">
        <f>O632*H632</f>
        <v>0</v>
      </c>
      <c r="Q632" s="197">
        <v>8.0000000000000007E-5</v>
      </c>
      <c r="R632" s="197">
        <f>Q632*H632</f>
        <v>1.6000000000000001E-4</v>
      </c>
      <c r="S632" s="197">
        <v>4.675E-2</v>
      </c>
      <c r="T632" s="197">
        <f>S632*H632</f>
        <v>9.35E-2</v>
      </c>
      <c r="U632" s="198" t="s">
        <v>19</v>
      </c>
      <c r="V632" s="36"/>
      <c r="W632" s="36"/>
      <c r="X632" s="36"/>
      <c r="Y632" s="36"/>
      <c r="Z632" s="36"/>
      <c r="AA632" s="36"/>
      <c r="AB632" s="36"/>
      <c r="AC632" s="36"/>
      <c r="AD632" s="36"/>
      <c r="AE632" s="36"/>
      <c r="AR632" s="199" t="s">
        <v>189</v>
      </c>
      <c r="AT632" s="199" t="s">
        <v>151</v>
      </c>
      <c r="AU632" s="199" t="s">
        <v>81</v>
      </c>
      <c r="AY632" s="19" t="s">
        <v>147</v>
      </c>
      <c r="BE632" s="200">
        <f>IF(N632="základní",J632,0)</f>
        <v>0</v>
      </c>
      <c r="BF632" s="200">
        <f>IF(N632="snížená",J632,0)</f>
        <v>0</v>
      </c>
      <c r="BG632" s="200">
        <f>IF(N632="zákl. přenesená",J632,0)</f>
        <v>0</v>
      </c>
      <c r="BH632" s="200">
        <f>IF(N632="sníž. přenesená",J632,0)</f>
        <v>0</v>
      </c>
      <c r="BI632" s="200">
        <f>IF(N632="nulová",J632,0)</f>
        <v>0</v>
      </c>
      <c r="BJ632" s="19" t="s">
        <v>81</v>
      </c>
      <c r="BK632" s="200">
        <f>ROUND(I632*H632,1)</f>
        <v>0</v>
      </c>
      <c r="BL632" s="19" t="s">
        <v>189</v>
      </c>
      <c r="BM632" s="199" t="s">
        <v>924</v>
      </c>
    </row>
    <row r="633" spans="1:65" s="2" customFormat="1" ht="14.4" customHeight="1">
      <c r="A633" s="36"/>
      <c r="B633" s="37"/>
      <c r="C633" s="188" t="s">
        <v>925</v>
      </c>
      <c r="D633" s="188" t="s">
        <v>151</v>
      </c>
      <c r="E633" s="189" t="s">
        <v>926</v>
      </c>
      <c r="F633" s="190" t="s">
        <v>927</v>
      </c>
      <c r="G633" s="191" t="s">
        <v>350</v>
      </c>
      <c r="H633" s="192">
        <v>2</v>
      </c>
      <c r="I633" s="193"/>
      <c r="J633" s="194">
        <f>ROUND(I633*H633,1)</f>
        <v>0</v>
      </c>
      <c r="K633" s="190" t="s">
        <v>155</v>
      </c>
      <c r="L633" s="41"/>
      <c r="M633" s="195" t="s">
        <v>19</v>
      </c>
      <c r="N633" s="196" t="s">
        <v>44</v>
      </c>
      <c r="O633" s="66"/>
      <c r="P633" s="197">
        <f>O633*H633</f>
        <v>0</v>
      </c>
      <c r="Q633" s="197">
        <v>2.4930000000000001E-2</v>
      </c>
      <c r="R633" s="197">
        <f>Q633*H633</f>
        <v>4.9860000000000002E-2</v>
      </c>
      <c r="S633" s="197">
        <v>0</v>
      </c>
      <c r="T633" s="197">
        <f>S633*H633</f>
        <v>0</v>
      </c>
      <c r="U633" s="198" t="s">
        <v>19</v>
      </c>
      <c r="V633" s="36"/>
      <c r="W633" s="36"/>
      <c r="X633" s="36"/>
      <c r="Y633" s="36"/>
      <c r="Z633" s="36"/>
      <c r="AA633" s="36"/>
      <c r="AB633" s="36"/>
      <c r="AC633" s="36"/>
      <c r="AD633" s="36"/>
      <c r="AE633" s="36"/>
      <c r="AR633" s="199" t="s">
        <v>189</v>
      </c>
      <c r="AT633" s="199" t="s">
        <v>151</v>
      </c>
      <c r="AU633" s="199" t="s">
        <v>81</v>
      </c>
      <c r="AY633" s="19" t="s">
        <v>147</v>
      </c>
      <c r="BE633" s="200">
        <f>IF(N633="základní",J633,0)</f>
        <v>0</v>
      </c>
      <c r="BF633" s="200">
        <f>IF(N633="snížená",J633,0)</f>
        <v>0</v>
      </c>
      <c r="BG633" s="200">
        <f>IF(N633="zákl. přenesená",J633,0)</f>
        <v>0</v>
      </c>
      <c r="BH633" s="200">
        <f>IF(N633="sníž. přenesená",J633,0)</f>
        <v>0</v>
      </c>
      <c r="BI633" s="200">
        <f>IF(N633="nulová",J633,0)</f>
        <v>0</v>
      </c>
      <c r="BJ633" s="19" t="s">
        <v>81</v>
      </c>
      <c r="BK633" s="200">
        <f>ROUND(I633*H633,1)</f>
        <v>0</v>
      </c>
      <c r="BL633" s="19" t="s">
        <v>189</v>
      </c>
      <c r="BM633" s="199" t="s">
        <v>928</v>
      </c>
    </row>
    <row r="634" spans="1:65" s="13" customFormat="1" ht="10.199999999999999">
      <c r="B634" s="205"/>
      <c r="C634" s="206"/>
      <c r="D634" s="201" t="s">
        <v>160</v>
      </c>
      <c r="E634" s="207" t="s">
        <v>19</v>
      </c>
      <c r="F634" s="208" t="s">
        <v>929</v>
      </c>
      <c r="G634" s="206"/>
      <c r="H634" s="209">
        <v>2</v>
      </c>
      <c r="I634" s="210"/>
      <c r="J634" s="206"/>
      <c r="K634" s="206"/>
      <c r="L634" s="211"/>
      <c r="M634" s="212"/>
      <c r="N634" s="213"/>
      <c r="O634" s="213"/>
      <c r="P634" s="213"/>
      <c r="Q634" s="213"/>
      <c r="R634" s="213"/>
      <c r="S634" s="213"/>
      <c r="T634" s="213"/>
      <c r="U634" s="214"/>
      <c r="AT634" s="215" t="s">
        <v>160</v>
      </c>
      <c r="AU634" s="215" t="s">
        <v>81</v>
      </c>
      <c r="AV634" s="13" t="s">
        <v>81</v>
      </c>
      <c r="AW634" s="13" t="s">
        <v>33</v>
      </c>
      <c r="AX634" s="13" t="s">
        <v>77</v>
      </c>
      <c r="AY634" s="215" t="s">
        <v>147</v>
      </c>
    </row>
    <row r="635" spans="1:65" s="2" customFormat="1" ht="14.4" customHeight="1">
      <c r="A635" s="36"/>
      <c r="B635" s="37"/>
      <c r="C635" s="188" t="s">
        <v>930</v>
      </c>
      <c r="D635" s="188" t="s">
        <v>151</v>
      </c>
      <c r="E635" s="189" t="s">
        <v>931</v>
      </c>
      <c r="F635" s="190" t="s">
        <v>932</v>
      </c>
      <c r="G635" s="191" t="s">
        <v>350</v>
      </c>
      <c r="H635" s="192">
        <v>2</v>
      </c>
      <c r="I635" s="193"/>
      <c r="J635" s="194">
        <f>ROUND(I635*H635,1)</f>
        <v>0</v>
      </c>
      <c r="K635" s="190" t="s">
        <v>155</v>
      </c>
      <c r="L635" s="41"/>
      <c r="M635" s="195" t="s">
        <v>19</v>
      </c>
      <c r="N635" s="196" t="s">
        <v>44</v>
      </c>
      <c r="O635" s="66"/>
      <c r="P635" s="197">
        <f>O635*H635</f>
        <v>0</v>
      </c>
      <c r="Q635" s="197">
        <v>0</v>
      </c>
      <c r="R635" s="197">
        <f>Q635*H635</f>
        <v>0</v>
      </c>
      <c r="S635" s="197">
        <v>0</v>
      </c>
      <c r="T635" s="197">
        <f>S635*H635</f>
        <v>0</v>
      </c>
      <c r="U635" s="198" t="s">
        <v>19</v>
      </c>
      <c r="V635" s="36"/>
      <c r="W635" s="36"/>
      <c r="X635" s="36"/>
      <c r="Y635" s="36"/>
      <c r="Z635" s="36"/>
      <c r="AA635" s="36"/>
      <c r="AB635" s="36"/>
      <c r="AC635" s="36"/>
      <c r="AD635" s="36"/>
      <c r="AE635" s="36"/>
      <c r="AR635" s="199" t="s">
        <v>189</v>
      </c>
      <c r="AT635" s="199" t="s">
        <v>151</v>
      </c>
      <c r="AU635" s="199" t="s">
        <v>81</v>
      </c>
      <c r="AY635" s="19" t="s">
        <v>147</v>
      </c>
      <c r="BE635" s="200">
        <f>IF(N635="základní",J635,0)</f>
        <v>0</v>
      </c>
      <c r="BF635" s="200">
        <f>IF(N635="snížená",J635,0)</f>
        <v>0</v>
      </c>
      <c r="BG635" s="200">
        <f>IF(N635="zákl. přenesená",J635,0)</f>
        <v>0</v>
      </c>
      <c r="BH635" s="200">
        <f>IF(N635="sníž. přenesená",J635,0)</f>
        <v>0</v>
      </c>
      <c r="BI635" s="200">
        <f>IF(N635="nulová",J635,0)</f>
        <v>0</v>
      </c>
      <c r="BJ635" s="19" t="s">
        <v>81</v>
      </c>
      <c r="BK635" s="200">
        <f>ROUND(I635*H635,1)</f>
        <v>0</v>
      </c>
      <c r="BL635" s="19" t="s">
        <v>189</v>
      </c>
      <c r="BM635" s="199" t="s">
        <v>933</v>
      </c>
    </row>
    <row r="636" spans="1:65" s="2" customFormat="1" ht="57.6">
      <c r="A636" s="36"/>
      <c r="B636" s="37"/>
      <c r="C636" s="38"/>
      <c r="D636" s="201" t="s">
        <v>158</v>
      </c>
      <c r="E636" s="38"/>
      <c r="F636" s="202" t="s">
        <v>934</v>
      </c>
      <c r="G636" s="38"/>
      <c r="H636" s="38"/>
      <c r="I636" s="110"/>
      <c r="J636" s="38"/>
      <c r="K636" s="38"/>
      <c r="L636" s="41"/>
      <c r="M636" s="203"/>
      <c r="N636" s="204"/>
      <c r="O636" s="66"/>
      <c r="P636" s="66"/>
      <c r="Q636" s="66"/>
      <c r="R636" s="66"/>
      <c r="S636" s="66"/>
      <c r="T636" s="66"/>
      <c r="U636" s="67"/>
      <c r="V636" s="36"/>
      <c r="W636" s="36"/>
      <c r="X636" s="36"/>
      <c r="Y636" s="36"/>
      <c r="Z636" s="36"/>
      <c r="AA636" s="36"/>
      <c r="AB636" s="36"/>
      <c r="AC636" s="36"/>
      <c r="AD636" s="36"/>
      <c r="AE636" s="36"/>
      <c r="AT636" s="19" t="s">
        <v>158</v>
      </c>
      <c r="AU636" s="19" t="s">
        <v>81</v>
      </c>
    </row>
    <row r="637" spans="1:65" s="2" customFormat="1" ht="19.8" customHeight="1">
      <c r="A637" s="36"/>
      <c r="B637" s="37"/>
      <c r="C637" s="188" t="s">
        <v>935</v>
      </c>
      <c r="D637" s="188" t="s">
        <v>151</v>
      </c>
      <c r="E637" s="189" t="s">
        <v>936</v>
      </c>
      <c r="F637" s="190" t="s">
        <v>937</v>
      </c>
      <c r="G637" s="191" t="s">
        <v>350</v>
      </c>
      <c r="H637" s="192">
        <v>2</v>
      </c>
      <c r="I637" s="193"/>
      <c r="J637" s="194">
        <f>ROUND(I637*H637,1)</f>
        <v>0</v>
      </c>
      <c r="K637" s="190" t="s">
        <v>155</v>
      </c>
      <c r="L637" s="41"/>
      <c r="M637" s="195" t="s">
        <v>19</v>
      </c>
      <c r="N637" s="196" t="s">
        <v>44</v>
      </c>
      <c r="O637" s="66"/>
      <c r="P637" s="197">
        <f>O637*H637</f>
        <v>0</v>
      </c>
      <c r="Q637" s="197">
        <v>2.0000000000000002E-5</v>
      </c>
      <c r="R637" s="197">
        <f>Q637*H637</f>
        <v>4.0000000000000003E-5</v>
      </c>
      <c r="S637" s="197">
        <v>0</v>
      </c>
      <c r="T637" s="197">
        <f>S637*H637</f>
        <v>0</v>
      </c>
      <c r="U637" s="198" t="s">
        <v>19</v>
      </c>
      <c r="V637" s="36"/>
      <c r="W637" s="36"/>
      <c r="X637" s="36"/>
      <c r="Y637" s="36"/>
      <c r="Z637" s="36"/>
      <c r="AA637" s="36"/>
      <c r="AB637" s="36"/>
      <c r="AC637" s="36"/>
      <c r="AD637" s="36"/>
      <c r="AE637" s="36"/>
      <c r="AR637" s="199" t="s">
        <v>189</v>
      </c>
      <c r="AT637" s="199" t="s">
        <v>151</v>
      </c>
      <c r="AU637" s="199" t="s">
        <v>81</v>
      </c>
      <c r="AY637" s="19" t="s">
        <v>147</v>
      </c>
      <c r="BE637" s="200">
        <f>IF(N637="základní",J637,0)</f>
        <v>0</v>
      </c>
      <c r="BF637" s="200">
        <f>IF(N637="snížená",J637,0)</f>
        <v>0</v>
      </c>
      <c r="BG637" s="200">
        <f>IF(N637="zákl. přenesená",J637,0)</f>
        <v>0</v>
      </c>
      <c r="BH637" s="200">
        <f>IF(N637="sníž. přenesená",J637,0)</f>
        <v>0</v>
      </c>
      <c r="BI637" s="200">
        <f>IF(N637="nulová",J637,0)</f>
        <v>0</v>
      </c>
      <c r="BJ637" s="19" t="s">
        <v>81</v>
      </c>
      <c r="BK637" s="200">
        <f>ROUND(I637*H637,1)</f>
        <v>0</v>
      </c>
      <c r="BL637" s="19" t="s">
        <v>189</v>
      </c>
      <c r="BM637" s="199" t="s">
        <v>938</v>
      </c>
    </row>
    <row r="638" spans="1:65" s="2" customFormat="1" ht="57.6">
      <c r="A638" s="36"/>
      <c r="B638" s="37"/>
      <c r="C638" s="38"/>
      <c r="D638" s="201" t="s">
        <v>158</v>
      </c>
      <c r="E638" s="38"/>
      <c r="F638" s="202" t="s">
        <v>934</v>
      </c>
      <c r="G638" s="38"/>
      <c r="H638" s="38"/>
      <c r="I638" s="110"/>
      <c r="J638" s="38"/>
      <c r="K638" s="38"/>
      <c r="L638" s="41"/>
      <c r="M638" s="203"/>
      <c r="N638" s="204"/>
      <c r="O638" s="66"/>
      <c r="P638" s="66"/>
      <c r="Q638" s="66"/>
      <c r="R638" s="66"/>
      <c r="S638" s="66"/>
      <c r="T638" s="66"/>
      <c r="U638" s="67"/>
      <c r="V638" s="36"/>
      <c r="W638" s="36"/>
      <c r="X638" s="36"/>
      <c r="Y638" s="36"/>
      <c r="Z638" s="36"/>
      <c r="AA638" s="36"/>
      <c r="AB638" s="36"/>
      <c r="AC638" s="36"/>
      <c r="AD638" s="36"/>
      <c r="AE638" s="36"/>
      <c r="AT638" s="19" t="s">
        <v>158</v>
      </c>
      <c r="AU638" s="19" t="s">
        <v>81</v>
      </c>
    </row>
    <row r="639" spans="1:65" s="2" customFormat="1" ht="14.4" customHeight="1">
      <c r="A639" s="36"/>
      <c r="B639" s="37"/>
      <c r="C639" s="188" t="s">
        <v>939</v>
      </c>
      <c r="D639" s="188" t="s">
        <v>151</v>
      </c>
      <c r="E639" s="189" t="s">
        <v>940</v>
      </c>
      <c r="F639" s="190" t="s">
        <v>941</v>
      </c>
      <c r="G639" s="191" t="s">
        <v>310</v>
      </c>
      <c r="H639" s="192">
        <v>19</v>
      </c>
      <c r="I639" s="193"/>
      <c r="J639" s="194">
        <f>ROUND(I639*H639,1)</f>
        <v>0</v>
      </c>
      <c r="K639" s="190" t="s">
        <v>155</v>
      </c>
      <c r="L639" s="41"/>
      <c r="M639" s="195" t="s">
        <v>19</v>
      </c>
      <c r="N639" s="196" t="s">
        <v>44</v>
      </c>
      <c r="O639" s="66"/>
      <c r="P639" s="197">
        <f>O639*H639</f>
        <v>0</v>
      </c>
      <c r="Q639" s="197">
        <v>0</v>
      </c>
      <c r="R639" s="197">
        <f>Q639*H639</f>
        <v>0</v>
      </c>
      <c r="S639" s="197">
        <v>1.06E-3</v>
      </c>
      <c r="T639" s="197">
        <f>S639*H639</f>
        <v>2.0139999999999998E-2</v>
      </c>
      <c r="U639" s="198" t="s">
        <v>19</v>
      </c>
      <c r="V639" s="36"/>
      <c r="W639" s="36"/>
      <c r="X639" s="36"/>
      <c r="Y639" s="36"/>
      <c r="Z639" s="36"/>
      <c r="AA639" s="36"/>
      <c r="AB639" s="36"/>
      <c r="AC639" s="36"/>
      <c r="AD639" s="36"/>
      <c r="AE639" s="36"/>
      <c r="AR639" s="199" t="s">
        <v>189</v>
      </c>
      <c r="AT639" s="199" t="s">
        <v>151</v>
      </c>
      <c r="AU639" s="199" t="s">
        <v>81</v>
      </c>
      <c r="AY639" s="19" t="s">
        <v>147</v>
      </c>
      <c r="BE639" s="200">
        <f>IF(N639="základní",J639,0)</f>
        <v>0</v>
      </c>
      <c r="BF639" s="200">
        <f>IF(N639="snížená",J639,0)</f>
        <v>0</v>
      </c>
      <c r="BG639" s="200">
        <f>IF(N639="zákl. přenesená",J639,0)</f>
        <v>0</v>
      </c>
      <c r="BH639" s="200">
        <f>IF(N639="sníž. přenesená",J639,0)</f>
        <v>0</v>
      </c>
      <c r="BI639" s="200">
        <f>IF(N639="nulová",J639,0)</f>
        <v>0</v>
      </c>
      <c r="BJ639" s="19" t="s">
        <v>81</v>
      </c>
      <c r="BK639" s="200">
        <f>ROUND(I639*H639,1)</f>
        <v>0</v>
      </c>
      <c r="BL639" s="19" t="s">
        <v>189</v>
      </c>
      <c r="BM639" s="199" t="s">
        <v>942</v>
      </c>
    </row>
    <row r="640" spans="1:65" s="16" customFormat="1" ht="10.199999999999999">
      <c r="B640" s="238"/>
      <c r="C640" s="239"/>
      <c r="D640" s="201" t="s">
        <v>160</v>
      </c>
      <c r="E640" s="240" t="s">
        <v>19</v>
      </c>
      <c r="F640" s="241" t="s">
        <v>943</v>
      </c>
      <c r="G640" s="239"/>
      <c r="H640" s="240" t="s">
        <v>19</v>
      </c>
      <c r="I640" s="242"/>
      <c r="J640" s="239"/>
      <c r="K640" s="239"/>
      <c r="L640" s="243"/>
      <c r="M640" s="244"/>
      <c r="N640" s="245"/>
      <c r="O640" s="245"/>
      <c r="P640" s="245"/>
      <c r="Q640" s="245"/>
      <c r="R640" s="245"/>
      <c r="S640" s="245"/>
      <c r="T640" s="245"/>
      <c r="U640" s="246"/>
      <c r="AT640" s="247" t="s">
        <v>160</v>
      </c>
      <c r="AU640" s="247" t="s">
        <v>81</v>
      </c>
      <c r="AV640" s="16" t="s">
        <v>77</v>
      </c>
      <c r="AW640" s="16" t="s">
        <v>33</v>
      </c>
      <c r="AX640" s="16" t="s">
        <v>72</v>
      </c>
      <c r="AY640" s="247" t="s">
        <v>147</v>
      </c>
    </row>
    <row r="641" spans="1:65" s="13" customFormat="1" ht="10.199999999999999">
      <c r="B641" s="205"/>
      <c r="C641" s="206"/>
      <c r="D641" s="201" t="s">
        <v>160</v>
      </c>
      <c r="E641" s="207" t="s">
        <v>19</v>
      </c>
      <c r="F641" s="208" t="s">
        <v>944</v>
      </c>
      <c r="G641" s="206"/>
      <c r="H641" s="209">
        <v>19</v>
      </c>
      <c r="I641" s="210"/>
      <c r="J641" s="206"/>
      <c r="K641" s="206"/>
      <c r="L641" s="211"/>
      <c r="M641" s="212"/>
      <c r="N641" s="213"/>
      <c r="O641" s="213"/>
      <c r="P641" s="213"/>
      <c r="Q641" s="213"/>
      <c r="R641" s="213"/>
      <c r="S641" s="213"/>
      <c r="T641" s="213"/>
      <c r="U641" s="214"/>
      <c r="AT641" s="215" t="s">
        <v>160</v>
      </c>
      <c r="AU641" s="215" t="s">
        <v>81</v>
      </c>
      <c r="AV641" s="13" t="s">
        <v>81</v>
      </c>
      <c r="AW641" s="13" t="s">
        <v>33</v>
      </c>
      <c r="AX641" s="13" t="s">
        <v>77</v>
      </c>
      <c r="AY641" s="215" t="s">
        <v>147</v>
      </c>
    </row>
    <row r="642" spans="1:65" s="2" customFormat="1" ht="14.4" customHeight="1">
      <c r="A642" s="36"/>
      <c r="B642" s="37"/>
      <c r="C642" s="188" t="s">
        <v>945</v>
      </c>
      <c r="D642" s="188" t="s">
        <v>151</v>
      </c>
      <c r="E642" s="189" t="s">
        <v>946</v>
      </c>
      <c r="F642" s="190" t="s">
        <v>947</v>
      </c>
      <c r="G642" s="191" t="s">
        <v>310</v>
      </c>
      <c r="H642" s="192">
        <v>18.600000000000001</v>
      </c>
      <c r="I642" s="193"/>
      <c r="J642" s="194">
        <f>ROUND(I642*H642,1)</f>
        <v>0</v>
      </c>
      <c r="K642" s="190" t="s">
        <v>155</v>
      </c>
      <c r="L642" s="41"/>
      <c r="M642" s="195" t="s">
        <v>19</v>
      </c>
      <c r="N642" s="196" t="s">
        <v>44</v>
      </c>
      <c r="O642" s="66"/>
      <c r="P642" s="197">
        <f>O642*H642</f>
        <v>0</v>
      </c>
      <c r="Q642" s="197">
        <v>5.6999999999999998E-4</v>
      </c>
      <c r="R642" s="197">
        <f>Q642*H642</f>
        <v>1.0602E-2</v>
      </c>
      <c r="S642" s="197">
        <v>0</v>
      </c>
      <c r="T642" s="197">
        <f>S642*H642</f>
        <v>0</v>
      </c>
      <c r="U642" s="198" t="s">
        <v>19</v>
      </c>
      <c r="V642" s="36"/>
      <c r="W642" s="36"/>
      <c r="X642" s="36"/>
      <c r="Y642" s="36"/>
      <c r="Z642" s="36"/>
      <c r="AA642" s="36"/>
      <c r="AB642" s="36"/>
      <c r="AC642" s="36"/>
      <c r="AD642" s="36"/>
      <c r="AE642" s="36"/>
      <c r="AR642" s="199" t="s">
        <v>189</v>
      </c>
      <c r="AT642" s="199" t="s">
        <v>151</v>
      </c>
      <c r="AU642" s="199" t="s">
        <v>81</v>
      </c>
      <c r="AY642" s="19" t="s">
        <v>147</v>
      </c>
      <c r="BE642" s="200">
        <f>IF(N642="základní",J642,0)</f>
        <v>0</v>
      </c>
      <c r="BF642" s="200">
        <f>IF(N642="snížená",J642,0)</f>
        <v>0</v>
      </c>
      <c r="BG642" s="200">
        <f>IF(N642="zákl. přenesená",J642,0)</f>
        <v>0</v>
      </c>
      <c r="BH642" s="200">
        <f>IF(N642="sníž. přenesená",J642,0)</f>
        <v>0</v>
      </c>
      <c r="BI642" s="200">
        <f>IF(N642="nulová",J642,0)</f>
        <v>0</v>
      </c>
      <c r="BJ642" s="19" t="s">
        <v>81</v>
      </c>
      <c r="BK642" s="200">
        <f>ROUND(I642*H642,1)</f>
        <v>0</v>
      </c>
      <c r="BL642" s="19" t="s">
        <v>189</v>
      </c>
      <c r="BM642" s="199" t="s">
        <v>948</v>
      </c>
    </row>
    <row r="643" spans="1:65" s="16" customFormat="1" ht="10.199999999999999">
      <c r="B643" s="238"/>
      <c r="C643" s="239"/>
      <c r="D643" s="201" t="s">
        <v>160</v>
      </c>
      <c r="E643" s="240" t="s">
        <v>19</v>
      </c>
      <c r="F643" s="241" t="s">
        <v>949</v>
      </c>
      <c r="G643" s="239"/>
      <c r="H643" s="240" t="s">
        <v>19</v>
      </c>
      <c r="I643" s="242"/>
      <c r="J643" s="239"/>
      <c r="K643" s="239"/>
      <c r="L643" s="243"/>
      <c r="M643" s="244"/>
      <c r="N643" s="245"/>
      <c r="O643" s="245"/>
      <c r="P643" s="245"/>
      <c r="Q643" s="245"/>
      <c r="R643" s="245"/>
      <c r="S643" s="245"/>
      <c r="T643" s="245"/>
      <c r="U643" s="246"/>
      <c r="AT643" s="247" t="s">
        <v>160</v>
      </c>
      <c r="AU643" s="247" t="s">
        <v>81</v>
      </c>
      <c r="AV643" s="16" t="s">
        <v>77</v>
      </c>
      <c r="AW643" s="16" t="s">
        <v>33</v>
      </c>
      <c r="AX643" s="16" t="s">
        <v>72</v>
      </c>
      <c r="AY643" s="247" t="s">
        <v>147</v>
      </c>
    </row>
    <row r="644" spans="1:65" s="13" customFormat="1" ht="10.199999999999999">
      <c r="B644" s="205"/>
      <c r="C644" s="206"/>
      <c r="D644" s="201" t="s">
        <v>160</v>
      </c>
      <c r="E644" s="207" t="s">
        <v>19</v>
      </c>
      <c r="F644" s="208" t="s">
        <v>950</v>
      </c>
      <c r="G644" s="206"/>
      <c r="H644" s="209">
        <v>18.600000000000001</v>
      </c>
      <c r="I644" s="210"/>
      <c r="J644" s="206"/>
      <c r="K644" s="206"/>
      <c r="L644" s="211"/>
      <c r="M644" s="212"/>
      <c r="N644" s="213"/>
      <c r="O644" s="213"/>
      <c r="P644" s="213"/>
      <c r="Q644" s="213"/>
      <c r="R644" s="213"/>
      <c r="S644" s="213"/>
      <c r="T644" s="213"/>
      <c r="U644" s="214"/>
      <c r="AT644" s="215" t="s">
        <v>160</v>
      </c>
      <c r="AU644" s="215" t="s">
        <v>81</v>
      </c>
      <c r="AV644" s="13" t="s">
        <v>81</v>
      </c>
      <c r="AW644" s="13" t="s">
        <v>33</v>
      </c>
      <c r="AX644" s="13" t="s">
        <v>77</v>
      </c>
      <c r="AY644" s="215" t="s">
        <v>147</v>
      </c>
    </row>
    <row r="645" spans="1:65" s="2" customFormat="1" ht="14.4" customHeight="1">
      <c r="A645" s="36"/>
      <c r="B645" s="37"/>
      <c r="C645" s="188" t="s">
        <v>951</v>
      </c>
      <c r="D645" s="188" t="s">
        <v>151</v>
      </c>
      <c r="E645" s="189" t="s">
        <v>952</v>
      </c>
      <c r="F645" s="190" t="s">
        <v>953</v>
      </c>
      <c r="G645" s="191" t="s">
        <v>350</v>
      </c>
      <c r="H645" s="192">
        <v>4</v>
      </c>
      <c r="I645" s="193"/>
      <c r="J645" s="194">
        <f>ROUND(I645*H645,1)</f>
        <v>0</v>
      </c>
      <c r="K645" s="190" t="s">
        <v>155</v>
      </c>
      <c r="L645" s="41"/>
      <c r="M645" s="195" t="s">
        <v>19</v>
      </c>
      <c r="N645" s="196" t="s">
        <v>44</v>
      </c>
      <c r="O645" s="66"/>
      <c r="P645" s="197">
        <f>O645*H645</f>
        <v>0</v>
      </c>
      <c r="Q645" s="197">
        <v>1.0000000000000001E-5</v>
      </c>
      <c r="R645" s="197">
        <f>Q645*H645</f>
        <v>4.0000000000000003E-5</v>
      </c>
      <c r="S645" s="197">
        <v>0</v>
      </c>
      <c r="T645" s="197">
        <f>S645*H645</f>
        <v>0</v>
      </c>
      <c r="U645" s="198" t="s">
        <v>19</v>
      </c>
      <c r="V645" s="36"/>
      <c r="W645" s="36"/>
      <c r="X645" s="36"/>
      <c r="Y645" s="36"/>
      <c r="Z645" s="36"/>
      <c r="AA645" s="36"/>
      <c r="AB645" s="36"/>
      <c r="AC645" s="36"/>
      <c r="AD645" s="36"/>
      <c r="AE645" s="36"/>
      <c r="AR645" s="199" t="s">
        <v>189</v>
      </c>
      <c r="AT645" s="199" t="s">
        <v>151</v>
      </c>
      <c r="AU645" s="199" t="s">
        <v>81</v>
      </c>
      <c r="AY645" s="19" t="s">
        <v>147</v>
      </c>
      <c r="BE645" s="200">
        <f>IF(N645="základní",J645,0)</f>
        <v>0</v>
      </c>
      <c r="BF645" s="200">
        <f>IF(N645="snížená",J645,0)</f>
        <v>0</v>
      </c>
      <c r="BG645" s="200">
        <f>IF(N645="zákl. přenesená",J645,0)</f>
        <v>0</v>
      </c>
      <c r="BH645" s="200">
        <f>IF(N645="sníž. přenesená",J645,0)</f>
        <v>0</v>
      </c>
      <c r="BI645" s="200">
        <f>IF(N645="nulová",J645,0)</f>
        <v>0</v>
      </c>
      <c r="BJ645" s="19" t="s">
        <v>81</v>
      </c>
      <c r="BK645" s="200">
        <f>ROUND(I645*H645,1)</f>
        <v>0</v>
      </c>
      <c r="BL645" s="19" t="s">
        <v>189</v>
      </c>
      <c r="BM645" s="199" t="s">
        <v>954</v>
      </c>
    </row>
    <row r="646" spans="1:65" s="2" customFormat="1" ht="14.4" customHeight="1">
      <c r="A646" s="36"/>
      <c r="B646" s="37"/>
      <c r="C646" s="188" t="s">
        <v>955</v>
      </c>
      <c r="D646" s="188" t="s">
        <v>151</v>
      </c>
      <c r="E646" s="189" t="s">
        <v>956</v>
      </c>
      <c r="F646" s="190" t="s">
        <v>957</v>
      </c>
      <c r="G646" s="191" t="s">
        <v>310</v>
      </c>
      <c r="H646" s="192">
        <v>18.600000000000001</v>
      </c>
      <c r="I646" s="193"/>
      <c r="J646" s="194">
        <f>ROUND(I646*H646,1)</f>
        <v>0</v>
      </c>
      <c r="K646" s="190" t="s">
        <v>155</v>
      </c>
      <c r="L646" s="41"/>
      <c r="M646" s="195" t="s">
        <v>19</v>
      </c>
      <c r="N646" s="196" t="s">
        <v>44</v>
      </c>
      <c r="O646" s="66"/>
      <c r="P646" s="197">
        <f>O646*H646</f>
        <v>0</v>
      </c>
      <c r="Q646" s="197">
        <v>0</v>
      </c>
      <c r="R646" s="197">
        <f>Q646*H646</f>
        <v>0</v>
      </c>
      <c r="S646" s="197">
        <v>0</v>
      </c>
      <c r="T646" s="197">
        <f>S646*H646</f>
        <v>0</v>
      </c>
      <c r="U646" s="198" t="s">
        <v>19</v>
      </c>
      <c r="V646" s="36"/>
      <c r="W646" s="36"/>
      <c r="X646" s="36"/>
      <c r="Y646" s="36"/>
      <c r="Z646" s="36"/>
      <c r="AA646" s="36"/>
      <c r="AB646" s="36"/>
      <c r="AC646" s="36"/>
      <c r="AD646" s="36"/>
      <c r="AE646" s="36"/>
      <c r="AR646" s="199" t="s">
        <v>189</v>
      </c>
      <c r="AT646" s="199" t="s">
        <v>151</v>
      </c>
      <c r="AU646" s="199" t="s">
        <v>81</v>
      </c>
      <c r="AY646" s="19" t="s">
        <v>147</v>
      </c>
      <c r="BE646" s="200">
        <f>IF(N646="základní",J646,0)</f>
        <v>0</v>
      </c>
      <c r="BF646" s="200">
        <f>IF(N646="snížená",J646,0)</f>
        <v>0</v>
      </c>
      <c r="BG646" s="200">
        <f>IF(N646="zákl. přenesená",J646,0)</f>
        <v>0</v>
      </c>
      <c r="BH646" s="200">
        <f>IF(N646="sníž. přenesená",J646,0)</f>
        <v>0</v>
      </c>
      <c r="BI646" s="200">
        <f>IF(N646="nulová",J646,0)</f>
        <v>0</v>
      </c>
      <c r="BJ646" s="19" t="s">
        <v>81</v>
      </c>
      <c r="BK646" s="200">
        <f>ROUND(I646*H646,1)</f>
        <v>0</v>
      </c>
      <c r="BL646" s="19" t="s">
        <v>189</v>
      </c>
      <c r="BM646" s="199" t="s">
        <v>958</v>
      </c>
    </row>
    <row r="647" spans="1:65" s="2" customFormat="1" ht="30" customHeight="1">
      <c r="A647" s="36"/>
      <c r="B647" s="37"/>
      <c r="C647" s="188" t="s">
        <v>959</v>
      </c>
      <c r="D647" s="188" t="s">
        <v>151</v>
      </c>
      <c r="E647" s="189" t="s">
        <v>960</v>
      </c>
      <c r="F647" s="190" t="s">
        <v>961</v>
      </c>
      <c r="G647" s="191" t="s">
        <v>310</v>
      </c>
      <c r="H647" s="192">
        <v>18.600000000000001</v>
      </c>
      <c r="I647" s="193"/>
      <c r="J647" s="194">
        <f>ROUND(I647*H647,1)</f>
        <v>0</v>
      </c>
      <c r="K647" s="190" t="s">
        <v>155</v>
      </c>
      <c r="L647" s="41"/>
      <c r="M647" s="195" t="s">
        <v>19</v>
      </c>
      <c r="N647" s="196" t="s">
        <v>44</v>
      </c>
      <c r="O647" s="66"/>
      <c r="P647" s="197">
        <f>O647*H647</f>
        <v>0</v>
      </c>
      <c r="Q647" s="197">
        <v>6.9999999999999994E-5</v>
      </c>
      <c r="R647" s="197">
        <f>Q647*H647</f>
        <v>1.302E-3</v>
      </c>
      <c r="S647" s="197">
        <v>0</v>
      </c>
      <c r="T647" s="197">
        <f>S647*H647</f>
        <v>0</v>
      </c>
      <c r="U647" s="198" t="s">
        <v>19</v>
      </c>
      <c r="V647" s="36"/>
      <c r="W647" s="36"/>
      <c r="X647" s="36"/>
      <c r="Y647" s="36"/>
      <c r="Z647" s="36"/>
      <c r="AA647" s="36"/>
      <c r="AB647" s="36"/>
      <c r="AC647" s="36"/>
      <c r="AD647" s="36"/>
      <c r="AE647" s="36"/>
      <c r="AR647" s="199" t="s">
        <v>189</v>
      </c>
      <c r="AT647" s="199" t="s">
        <v>151</v>
      </c>
      <c r="AU647" s="199" t="s">
        <v>81</v>
      </c>
      <c r="AY647" s="19" t="s">
        <v>147</v>
      </c>
      <c r="BE647" s="200">
        <f>IF(N647="základní",J647,0)</f>
        <v>0</v>
      </c>
      <c r="BF647" s="200">
        <f>IF(N647="snížená",J647,0)</f>
        <v>0</v>
      </c>
      <c r="BG647" s="200">
        <f>IF(N647="zákl. přenesená",J647,0)</f>
        <v>0</v>
      </c>
      <c r="BH647" s="200">
        <f>IF(N647="sníž. přenesená",J647,0)</f>
        <v>0</v>
      </c>
      <c r="BI647" s="200">
        <f>IF(N647="nulová",J647,0)</f>
        <v>0</v>
      </c>
      <c r="BJ647" s="19" t="s">
        <v>81</v>
      </c>
      <c r="BK647" s="200">
        <f>ROUND(I647*H647,1)</f>
        <v>0</v>
      </c>
      <c r="BL647" s="19" t="s">
        <v>189</v>
      </c>
      <c r="BM647" s="199" t="s">
        <v>962</v>
      </c>
    </row>
    <row r="648" spans="1:65" s="2" customFormat="1" ht="28.8">
      <c r="A648" s="36"/>
      <c r="B648" s="37"/>
      <c r="C648" s="38"/>
      <c r="D648" s="201" t="s">
        <v>158</v>
      </c>
      <c r="E648" s="38"/>
      <c r="F648" s="202" t="s">
        <v>963</v>
      </c>
      <c r="G648" s="38"/>
      <c r="H648" s="38"/>
      <c r="I648" s="110"/>
      <c r="J648" s="38"/>
      <c r="K648" s="38"/>
      <c r="L648" s="41"/>
      <c r="M648" s="203"/>
      <c r="N648" s="204"/>
      <c r="O648" s="66"/>
      <c r="P648" s="66"/>
      <c r="Q648" s="66"/>
      <c r="R648" s="66"/>
      <c r="S648" s="66"/>
      <c r="T648" s="66"/>
      <c r="U648" s="67"/>
      <c r="V648" s="36"/>
      <c r="W648" s="36"/>
      <c r="X648" s="36"/>
      <c r="Y648" s="36"/>
      <c r="Z648" s="36"/>
      <c r="AA648" s="36"/>
      <c r="AB648" s="36"/>
      <c r="AC648" s="36"/>
      <c r="AD648" s="36"/>
      <c r="AE648" s="36"/>
      <c r="AT648" s="19" t="s">
        <v>158</v>
      </c>
      <c r="AU648" s="19" t="s">
        <v>81</v>
      </c>
    </row>
    <row r="649" spans="1:65" s="2" customFormat="1" ht="19.8" customHeight="1">
      <c r="A649" s="36"/>
      <c r="B649" s="37"/>
      <c r="C649" s="188" t="s">
        <v>964</v>
      </c>
      <c r="D649" s="188" t="s">
        <v>151</v>
      </c>
      <c r="E649" s="189" t="s">
        <v>965</v>
      </c>
      <c r="F649" s="190" t="s">
        <v>966</v>
      </c>
      <c r="G649" s="191" t="s">
        <v>967</v>
      </c>
      <c r="H649" s="258"/>
      <c r="I649" s="193"/>
      <c r="J649" s="194">
        <f>ROUND(I649*H649,1)</f>
        <v>0</v>
      </c>
      <c r="K649" s="190" t="s">
        <v>155</v>
      </c>
      <c r="L649" s="41"/>
      <c r="M649" s="195" t="s">
        <v>19</v>
      </c>
      <c r="N649" s="196" t="s">
        <v>44</v>
      </c>
      <c r="O649" s="66"/>
      <c r="P649" s="197">
        <f>O649*H649</f>
        <v>0</v>
      </c>
      <c r="Q649" s="197">
        <v>0</v>
      </c>
      <c r="R649" s="197">
        <f>Q649*H649</f>
        <v>0</v>
      </c>
      <c r="S649" s="197">
        <v>0</v>
      </c>
      <c r="T649" s="197">
        <f>S649*H649</f>
        <v>0</v>
      </c>
      <c r="U649" s="198" t="s">
        <v>19</v>
      </c>
      <c r="V649" s="36"/>
      <c r="W649" s="36"/>
      <c r="X649" s="36"/>
      <c r="Y649" s="36"/>
      <c r="Z649" s="36"/>
      <c r="AA649" s="36"/>
      <c r="AB649" s="36"/>
      <c r="AC649" s="36"/>
      <c r="AD649" s="36"/>
      <c r="AE649" s="36"/>
      <c r="AR649" s="199" t="s">
        <v>189</v>
      </c>
      <c r="AT649" s="199" t="s">
        <v>151</v>
      </c>
      <c r="AU649" s="199" t="s">
        <v>81</v>
      </c>
      <c r="AY649" s="19" t="s">
        <v>147</v>
      </c>
      <c r="BE649" s="200">
        <f>IF(N649="základní",J649,0)</f>
        <v>0</v>
      </c>
      <c r="BF649" s="200">
        <f>IF(N649="snížená",J649,0)</f>
        <v>0</v>
      </c>
      <c r="BG649" s="200">
        <f>IF(N649="zákl. přenesená",J649,0)</f>
        <v>0</v>
      </c>
      <c r="BH649" s="200">
        <f>IF(N649="sníž. přenesená",J649,0)</f>
        <v>0</v>
      </c>
      <c r="BI649" s="200">
        <f>IF(N649="nulová",J649,0)</f>
        <v>0</v>
      </c>
      <c r="BJ649" s="19" t="s">
        <v>81</v>
      </c>
      <c r="BK649" s="200">
        <f>ROUND(I649*H649,1)</f>
        <v>0</v>
      </c>
      <c r="BL649" s="19" t="s">
        <v>189</v>
      </c>
      <c r="BM649" s="199" t="s">
        <v>968</v>
      </c>
    </row>
    <row r="650" spans="1:65" s="2" customFormat="1" ht="96">
      <c r="A650" s="36"/>
      <c r="B650" s="37"/>
      <c r="C650" s="38"/>
      <c r="D650" s="201" t="s">
        <v>158</v>
      </c>
      <c r="E650" s="38"/>
      <c r="F650" s="202" t="s">
        <v>969</v>
      </c>
      <c r="G650" s="38"/>
      <c r="H650" s="38"/>
      <c r="I650" s="110"/>
      <c r="J650" s="38"/>
      <c r="K650" s="38"/>
      <c r="L650" s="41"/>
      <c r="M650" s="203"/>
      <c r="N650" s="204"/>
      <c r="O650" s="66"/>
      <c r="P650" s="66"/>
      <c r="Q650" s="66"/>
      <c r="R650" s="66"/>
      <c r="S650" s="66"/>
      <c r="T650" s="66"/>
      <c r="U650" s="67"/>
      <c r="V650" s="36"/>
      <c r="W650" s="36"/>
      <c r="X650" s="36"/>
      <c r="Y650" s="36"/>
      <c r="Z650" s="36"/>
      <c r="AA650" s="36"/>
      <c r="AB650" s="36"/>
      <c r="AC650" s="36"/>
      <c r="AD650" s="36"/>
      <c r="AE650" s="36"/>
      <c r="AT650" s="19" t="s">
        <v>158</v>
      </c>
      <c r="AU650" s="19" t="s">
        <v>81</v>
      </c>
    </row>
    <row r="651" spans="1:65" s="2" customFormat="1" ht="14.4" customHeight="1">
      <c r="A651" s="36"/>
      <c r="B651" s="37"/>
      <c r="C651" s="188" t="s">
        <v>970</v>
      </c>
      <c r="D651" s="188" t="s">
        <v>151</v>
      </c>
      <c r="E651" s="189" t="s">
        <v>971</v>
      </c>
      <c r="F651" s="190" t="s">
        <v>972</v>
      </c>
      <c r="G651" s="191" t="s">
        <v>967</v>
      </c>
      <c r="H651" s="258"/>
      <c r="I651" s="193"/>
      <c r="J651" s="194">
        <f>ROUND(I651*H651,1)</f>
        <v>0</v>
      </c>
      <c r="K651" s="190" t="s">
        <v>19</v>
      </c>
      <c r="L651" s="41"/>
      <c r="M651" s="195" t="s">
        <v>19</v>
      </c>
      <c r="N651" s="196" t="s">
        <v>44</v>
      </c>
      <c r="O651" s="66"/>
      <c r="P651" s="197">
        <f>O651*H651</f>
        <v>0</v>
      </c>
      <c r="Q651" s="197">
        <v>0</v>
      </c>
      <c r="R651" s="197">
        <f>Q651*H651</f>
        <v>0</v>
      </c>
      <c r="S651" s="197">
        <v>0</v>
      </c>
      <c r="T651" s="197">
        <f>S651*H651</f>
        <v>0</v>
      </c>
      <c r="U651" s="198" t="s">
        <v>19</v>
      </c>
      <c r="V651" s="36"/>
      <c r="W651" s="36"/>
      <c r="X651" s="36"/>
      <c r="Y651" s="36"/>
      <c r="Z651" s="36"/>
      <c r="AA651" s="36"/>
      <c r="AB651" s="36"/>
      <c r="AC651" s="36"/>
      <c r="AD651" s="36"/>
      <c r="AE651" s="36"/>
      <c r="AR651" s="199" t="s">
        <v>189</v>
      </c>
      <c r="AT651" s="199" t="s">
        <v>151</v>
      </c>
      <c r="AU651" s="199" t="s">
        <v>81</v>
      </c>
      <c r="AY651" s="19" t="s">
        <v>147</v>
      </c>
      <c r="BE651" s="200">
        <f>IF(N651="základní",J651,0)</f>
        <v>0</v>
      </c>
      <c r="BF651" s="200">
        <f>IF(N651="snížená",J651,0)</f>
        <v>0</v>
      </c>
      <c r="BG651" s="200">
        <f>IF(N651="zákl. přenesená",J651,0)</f>
        <v>0</v>
      </c>
      <c r="BH651" s="200">
        <f>IF(N651="sníž. přenesená",J651,0)</f>
        <v>0</v>
      </c>
      <c r="BI651" s="200">
        <f>IF(N651="nulová",J651,0)</f>
        <v>0</v>
      </c>
      <c r="BJ651" s="19" t="s">
        <v>81</v>
      </c>
      <c r="BK651" s="200">
        <f>ROUND(I651*H651,1)</f>
        <v>0</v>
      </c>
      <c r="BL651" s="19" t="s">
        <v>189</v>
      </c>
      <c r="BM651" s="199" t="s">
        <v>973</v>
      </c>
    </row>
    <row r="652" spans="1:65" s="2" customFormat="1" ht="14.4" customHeight="1">
      <c r="A652" s="36"/>
      <c r="B652" s="37"/>
      <c r="C652" s="188" t="s">
        <v>974</v>
      </c>
      <c r="D652" s="188" t="s">
        <v>151</v>
      </c>
      <c r="E652" s="189" t="s">
        <v>975</v>
      </c>
      <c r="F652" s="190" t="s">
        <v>976</v>
      </c>
      <c r="G652" s="191" t="s">
        <v>977</v>
      </c>
      <c r="H652" s="192">
        <v>6</v>
      </c>
      <c r="I652" s="193"/>
      <c r="J652" s="194">
        <f>ROUND(I652*H652,1)</f>
        <v>0</v>
      </c>
      <c r="K652" s="190" t="s">
        <v>155</v>
      </c>
      <c r="L652" s="41"/>
      <c r="M652" s="195" t="s">
        <v>19</v>
      </c>
      <c r="N652" s="196" t="s">
        <v>44</v>
      </c>
      <c r="O652" s="66"/>
      <c r="P652" s="197">
        <f>O652*H652</f>
        <v>0</v>
      </c>
      <c r="Q652" s="197">
        <v>0</v>
      </c>
      <c r="R652" s="197">
        <f>Q652*H652</f>
        <v>0</v>
      </c>
      <c r="S652" s="197">
        <v>0</v>
      </c>
      <c r="T652" s="197">
        <f>S652*H652</f>
        <v>0</v>
      </c>
      <c r="U652" s="198" t="s">
        <v>19</v>
      </c>
      <c r="V652" s="36"/>
      <c r="W652" s="36"/>
      <c r="X652" s="36"/>
      <c r="Y652" s="36"/>
      <c r="Z652" s="36"/>
      <c r="AA652" s="36"/>
      <c r="AB652" s="36"/>
      <c r="AC652" s="36"/>
      <c r="AD652" s="36"/>
      <c r="AE652" s="36"/>
      <c r="AR652" s="199" t="s">
        <v>189</v>
      </c>
      <c r="AT652" s="199" t="s">
        <v>151</v>
      </c>
      <c r="AU652" s="199" t="s">
        <v>81</v>
      </c>
      <c r="AY652" s="19" t="s">
        <v>147</v>
      </c>
      <c r="BE652" s="200">
        <f>IF(N652="základní",J652,0)</f>
        <v>0</v>
      </c>
      <c r="BF652" s="200">
        <f>IF(N652="snížená",J652,0)</f>
        <v>0</v>
      </c>
      <c r="BG652" s="200">
        <f>IF(N652="zákl. přenesená",J652,0)</f>
        <v>0</v>
      </c>
      <c r="BH652" s="200">
        <f>IF(N652="sníž. přenesená",J652,0)</f>
        <v>0</v>
      </c>
      <c r="BI652" s="200">
        <f>IF(N652="nulová",J652,0)</f>
        <v>0</v>
      </c>
      <c r="BJ652" s="19" t="s">
        <v>81</v>
      </c>
      <c r="BK652" s="200">
        <f>ROUND(I652*H652,1)</f>
        <v>0</v>
      </c>
      <c r="BL652" s="19" t="s">
        <v>189</v>
      </c>
      <c r="BM652" s="199" t="s">
        <v>978</v>
      </c>
    </row>
    <row r="653" spans="1:65" s="13" customFormat="1" ht="10.199999999999999">
      <c r="B653" s="205"/>
      <c r="C653" s="206"/>
      <c r="D653" s="201" t="s">
        <v>160</v>
      </c>
      <c r="E653" s="207" t="s">
        <v>19</v>
      </c>
      <c r="F653" s="208" t="s">
        <v>979</v>
      </c>
      <c r="G653" s="206"/>
      <c r="H653" s="209">
        <v>6</v>
      </c>
      <c r="I653" s="210"/>
      <c r="J653" s="206"/>
      <c r="K653" s="206"/>
      <c r="L653" s="211"/>
      <c r="M653" s="212"/>
      <c r="N653" s="213"/>
      <c r="O653" s="213"/>
      <c r="P653" s="213"/>
      <c r="Q653" s="213"/>
      <c r="R653" s="213"/>
      <c r="S653" s="213"/>
      <c r="T653" s="213"/>
      <c r="U653" s="214"/>
      <c r="AT653" s="215" t="s">
        <v>160</v>
      </c>
      <c r="AU653" s="215" t="s">
        <v>81</v>
      </c>
      <c r="AV653" s="13" t="s">
        <v>81</v>
      </c>
      <c r="AW653" s="13" t="s">
        <v>33</v>
      </c>
      <c r="AX653" s="13" t="s">
        <v>77</v>
      </c>
      <c r="AY653" s="215" t="s">
        <v>147</v>
      </c>
    </row>
    <row r="654" spans="1:65" s="12" customFormat="1" ht="22.8" customHeight="1">
      <c r="B654" s="172"/>
      <c r="C654" s="173"/>
      <c r="D654" s="174" t="s">
        <v>71</v>
      </c>
      <c r="E654" s="186" t="s">
        <v>980</v>
      </c>
      <c r="F654" s="186" t="s">
        <v>981</v>
      </c>
      <c r="G654" s="173"/>
      <c r="H654" s="173"/>
      <c r="I654" s="176"/>
      <c r="J654" s="187">
        <f>BK654</f>
        <v>0</v>
      </c>
      <c r="K654" s="173"/>
      <c r="L654" s="178"/>
      <c r="M654" s="179"/>
      <c r="N654" s="180"/>
      <c r="O654" s="180"/>
      <c r="P654" s="181">
        <f>SUM(P655:P660)</f>
        <v>0</v>
      </c>
      <c r="Q654" s="180"/>
      <c r="R654" s="181">
        <f>SUM(R655:R660)</f>
        <v>3.3294000000000002E-3</v>
      </c>
      <c r="S654" s="180"/>
      <c r="T654" s="181">
        <f>SUM(T655:T660)</f>
        <v>0</v>
      </c>
      <c r="U654" s="182"/>
      <c r="AR654" s="183" t="s">
        <v>81</v>
      </c>
      <c r="AT654" s="184" t="s">
        <v>71</v>
      </c>
      <c r="AU654" s="184" t="s">
        <v>77</v>
      </c>
      <c r="AY654" s="183" t="s">
        <v>147</v>
      </c>
      <c r="BK654" s="185">
        <f>SUM(BK655:BK660)</f>
        <v>0</v>
      </c>
    </row>
    <row r="655" spans="1:65" s="2" customFormat="1" ht="19.8" customHeight="1">
      <c r="A655" s="36"/>
      <c r="B655" s="37"/>
      <c r="C655" s="188" t="s">
        <v>982</v>
      </c>
      <c r="D655" s="188" t="s">
        <v>151</v>
      </c>
      <c r="E655" s="189" t="s">
        <v>983</v>
      </c>
      <c r="F655" s="190" t="s">
        <v>984</v>
      </c>
      <c r="G655" s="191" t="s">
        <v>310</v>
      </c>
      <c r="H655" s="192">
        <v>1.86</v>
      </c>
      <c r="I655" s="193"/>
      <c r="J655" s="194">
        <f>ROUND(I655*H655,1)</f>
        <v>0</v>
      </c>
      <c r="K655" s="190" t="s">
        <v>155</v>
      </c>
      <c r="L655" s="41"/>
      <c r="M655" s="195" t="s">
        <v>19</v>
      </c>
      <c r="N655" s="196" t="s">
        <v>44</v>
      </c>
      <c r="O655" s="66"/>
      <c r="P655" s="197">
        <f>O655*H655</f>
        <v>0</v>
      </c>
      <c r="Q655" s="197">
        <v>1.7899999999999999E-3</v>
      </c>
      <c r="R655" s="197">
        <f>Q655*H655</f>
        <v>3.3294000000000002E-3</v>
      </c>
      <c r="S655" s="197">
        <v>0</v>
      </c>
      <c r="T655" s="197">
        <f>S655*H655</f>
        <v>0</v>
      </c>
      <c r="U655" s="198" t="s">
        <v>19</v>
      </c>
      <c r="V655" s="36"/>
      <c r="W655" s="36"/>
      <c r="X655" s="36"/>
      <c r="Y655" s="36"/>
      <c r="Z655" s="36"/>
      <c r="AA655" s="36"/>
      <c r="AB655" s="36"/>
      <c r="AC655" s="36"/>
      <c r="AD655" s="36"/>
      <c r="AE655" s="36"/>
      <c r="AR655" s="199" t="s">
        <v>189</v>
      </c>
      <c r="AT655" s="199" t="s">
        <v>151</v>
      </c>
      <c r="AU655" s="199" t="s">
        <v>81</v>
      </c>
      <c r="AY655" s="19" t="s">
        <v>147</v>
      </c>
      <c r="BE655" s="200">
        <f>IF(N655="základní",J655,0)</f>
        <v>0</v>
      </c>
      <c r="BF655" s="200">
        <f>IF(N655="snížená",J655,0)</f>
        <v>0</v>
      </c>
      <c r="BG655" s="200">
        <f>IF(N655="zákl. přenesená",J655,0)</f>
        <v>0</v>
      </c>
      <c r="BH655" s="200">
        <f>IF(N655="sníž. přenesená",J655,0)</f>
        <v>0</v>
      </c>
      <c r="BI655" s="200">
        <f>IF(N655="nulová",J655,0)</f>
        <v>0</v>
      </c>
      <c r="BJ655" s="19" t="s">
        <v>81</v>
      </c>
      <c r="BK655" s="200">
        <f>ROUND(I655*H655,1)</f>
        <v>0</v>
      </c>
      <c r="BL655" s="19" t="s">
        <v>189</v>
      </c>
      <c r="BM655" s="199" t="s">
        <v>985</v>
      </c>
    </row>
    <row r="656" spans="1:65" s="13" customFormat="1" ht="10.199999999999999">
      <c r="B656" s="205"/>
      <c r="C656" s="206"/>
      <c r="D656" s="201" t="s">
        <v>160</v>
      </c>
      <c r="E656" s="207" t="s">
        <v>19</v>
      </c>
      <c r="F656" s="208" t="s">
        <v>986</v>
      </c>
      <c r="G656" s="206"/>
      <c r="H656" s="209">
        <v>1.56</v>
      </c>
      <c r="I656" s="210"/>
      <c r="J656" s="206"/>
      <c r="K656" s="206"/>
      <c r="L656" s="211"/>
      <c r="M656" s="212"/>
      <c r="N656" s="213"/>
      <c r="O656" s="213"/>
      <c r="P656" s="213"/>
      <c r="Q656" s="213"/>
      <c r="R656" s="213"/>
      <c r="S656" s="213"/>
      <c r="T656" s="213"/>
      <c r="U656" s="214"/>
      <c r="AT656" s="215" t="s">
        <v>160</v>
      </c>
      <c r="AU656" s="215" t="s">
        <v>81</v>
      </c>
      <c r="AV656" s="13" t="s">
        <v>81</v>
      </c>
      <c r="AW656" s="13" t="s">
        <v>33</v>
      </c>
      <c r="AX656" s="13" t="s">
        <v>72</v>
      </c>
      <c r="AY656" s="215" t="s">
        <v>147</v>
      </c>
    </row>
    <row r="657" spans="1:65" s="13" customFormat="1" ht="10.199999999999999">
      <c r="B657" s="205"/>
      <c r="C657" s="206"/>
      <c r="D657" s="201" t="s">
        <v>160</v>
      </c>
      <c r="E657" s="207" t="s">
        <v>19</v>
      </c>
      <c r="F657" s="208" t="s">
        <v>987</v>
      </c>
      <c r="G657" s="206"/>
      <c r="H657" s="209">
        <v>0.3</v>
      </c>
      <c r="I657" s="210"/>
      <c r="J657" s="206"/>
      <c r="K657" s="206"/>
      <c r="L657" s="211"/>
      <c r="M657" s="212"/>
      <c r="N657" s="213"/>
      <c r="O657" s="213"/>
      <c r="P657" s="213"/>
      <c r="Q657" s="213"/>
      <c r="R657" s="213"/>
      <c r="S657" s="213"/>
      <c r="T657" s="213"/>
      <c r="U657" s="214"/>
      <c r="AT657" s="215" t="s">
        <v>160</v>
      </c>
      <c r="AU657" s="215" t="s">
        <v>81</v>
      </c>
      <c r="AV657" s="13" t="s">
        <v>81</v>
      </c>
      <c r="AW657" s="13" t="s">
        <v>33</v>
      </c>
      <c r="AX657" s="13" t="s">
        <v>72</v>
      </c>
      <c r="AY657" s="215" t="s">
        <v>147</v>
      </c>
    </row>
    <row r="658" spans="1:65" s="15" customFormat="1" ht="10.199999999999999">
      <c r="B658" s="227"/>
      <c r="C658" s="228"/>
      <c r="D658" s="201" t="s">
        <v>160</v>
      </c>
      <c r="E658" s="229" t="s">
        <v>19</v>
      </c>
      <c r="F658" s="230" t="s">
        <v>163</v>
      </c>
      <c r="G658" s="228"/>
      <c r="H658" s="231">
        <v>1.86</v>
      </c>
      <c r="I658" s="232"/>
      <c r="J658" s="228"/>
      <c r="K658" s="228"/>
      <c r="L658" s="233"/>
      <c r="M658" s="234"/>
      <c r="N658" s="235"/>
      <c r="O658" s="235"/>
      <c r="P658" s="235"/>
      <c r="Q658" s="235"/>
      <c r="R658" s="235"/>
      <c r="S658" s="235"/>
      <c r="T658" s="235"/>
      <c r="U658" s="236"/>
      <c r="AT658" s="237" t="s">
        <v>160</v>
      </c>
      <c r="AU658" s="237" t="s">
        <v>81</v>
      </c>
      <c r="AV658" s="15" t="s">
        <v>156</v>
      </c>
      <c r="AW658" s="15" t="s">
        <v>33</v>
      </c>
      <c r="AX658" s="15" t="s">
        <v>77</v>
      </c>
      <c r="AY658" s="237" t="s">
        <v>147</v>
      </c>
    </row>
    <row r="659" spans="1:65" s="2" customFormat="1" ht="19.8" customHeight="1">
      <c r="A659" s="36"/>
      <c r="B659" s="37"/>
      <c r="C659" s="188" t="s">
        <v>988</v>
      </c>
      <c r="D659" s="188" t="s">
        <v>151</v>
      </c>
      <c r="E659" s="189" t="s">
        <v>989</v>
      </c>
      <c r="F659" s="190" t="s">
        <v>990</v>
      </c>
      <c r="G659" s="191" t="s">
        <v>967</v>
      </c>
      <c r="H659" s="258"/>
      <c r="I659" s="193"/>
      <c r="J659" s="194">
        <f>ROUND(I659*H659,1)</f>
        <v>0</v>
      </c>
      <c r="K659" s="190" t="s">
        <v>155</v>
      </c>
      <c r="L659" s="41"/>
      <c r="M659" s="195" t="s">
        <v>19</v>
      </c>
      <c r="N659" s="196" t="s">
        <v>44</v>
      </c>
      <c r="O659" s="66"/>
      <c r="P659" s="197">
        <f>O659*H659</f>
        <v>0</v>
      </c>
      <c r="Q659" s="197">
        <v>0</v>
      </c>
      <c r="R659" s="197">
        <f>Q659*H659</f>
        <v>0</v>
      </c>
      <c r="S659" s="197">
        <v>0</v>
      </c>
      <c r="T659" s="197">
        <f>S659*H659</f>
        <v>0</v>
      </c>
      <c r="U659" s="198" t="s">
        <v>19</v>
      </c>
      <c r="V659" s="36"/>
      <c r="W659" s="36"/>
      <c r="X659" s="36"/>
      <c r="Y659" s="36"/>
      <c r="Z659" s="36"/>
      <c r="AA659" s="36"/>
      <c r="AB659" s="36"/>
      <c r="AC659" s="36"/>
      <c r="AD659" s="36"/>
      <c r="AE659" s="36"/>
      <c r="AR659" s="199" t="s">
        <v>189</v>
      </c>
      <c r="AT659" s="199" t="s">
        <v>151</v>
      </c>
      <c r="AU659" s="199" t="s">
        <v>81</v>
      </c>
      <c r="AY659" s="19" t="s">
        <v>147</v>
      </c>
      <c r="BE659" s="200">
        <f>IF(N659="základní",J659,0)</f>
        <v>0</v>
      </c>
      <c r="BF659" s="200">
        <f>IF(N659="snížená",J659,0)</f>
        <v>0</v>
      </c>
      <c r="BG659" s="200">
        <f>IF(N659="zákl. přenesená",J659,0)</f>
        <v>0</v>
      </c>
      <c r="BH659" s="200">
        <f>IF(N659="sníž. přenesená",J659,0)</f>
        <v>0</v>
      </c>
      <c r="BI659" s="200">
        <f>IF(N659="nulová",J659,0)</f>
        <v>0</v>
      </c>
      <c r="BJ659" s="19" t="s">
        <v>81</v>
      </c>
      <c r="BK659" s="200">
        <f>ROUND(I659*H659,1)</f>
        <v>0</v>
      </c>
      <c r="BL659" s="19" t="s">
        <v>189</v>
      </c>
      <c r="BM659" s="199" t="s">
        <v>991</v>
      </c>
    </row>
    <row r="660" spans="1:65" s="2" customFormat="1" ht="96">
      <c r="A660" s="36"/>
      <c r="B660" s="37"/>
      <c r="C660" s="38"/>
      <c r="D660" s="201" t="s">
        <v>158</v>
      </c>
      <c r="E660" s="38"/>
      <c r="F660" s="202" t="s">
        <v>992</v>
      </c>
      <c r="G660" s="38"/>
      <c r="H660" s="38"/>
      <c r="I660" s="110"/>
      <c r="J660" s="38"/>
      <c r="K660" s="38"/>
      <c r="L660" s="41"/>
      <c r="M660" s="203"/>
      <c r="N660" s="204"/>
      <c r="O660" s="66"/>
      <c r="P660" s="66"/>
      <c r="Q660" s="66"/>
      <c r="R660" s="66"/>
      <c r="S660" s="66"/>
      <c r="T660" s="66"/>
      <c r="U660" s="67"/>
      <c r="V660" s="36"/>
      <c r="W660" s="36"/>
      <c r="X660" s="36"/>
      <c r="Y660" s="36"/>
      <c r="Z660" s="36"/>
      <c r="AA660" s="36"/>
      <c r="AB660" s="36"/>
      <c r="AC660" s="36"/>
      <c r="AD660" s="36"/>
      <c r="AE660" s="36"/>
      <c r="AT660" s="19" t="s">
        <v>158</v>
      </c>
      <c r="AU660" s="19" t="s">
        <v>81</v>
      </c>
    </row>
    <row r="661" spans="1:65" s="12" customFormat="1" ht="22.8" customHeight="1">
      <c r="B661" s="172"/>
      <c r="C661" s="173"/>
      <c r="D661" s="174" t="s">
        <v>71</v>
      </c>
      <c r="E661" s="186" t="s">
        <v>993</v>
      </c>
      <c r="F661" s="186" t="s">
        <v>994</v>
      </c>
      <c r="G661" s="173"/>
      <c r="H661" s="173"/>
      <c r="I661" s="176"/>
      <c r="J661" s="187">
        <f>BK661</f>
        <v>0</v>
      </c>
      <c r="K661" s="173"/>
      <c r="L661" s="178"/>
      <c r="M661" s="179"/>
      <c r="N661" s="180"/>
      <c r="O661" s="180"/>
      <c r="P661" s="181">
        <f>SUM(P662:P673)</f>
        <v>0</v>
      </c>
      <c r="Q661" s="180"/>
      <c r="R661" s="181">
        <f>SUM(R662:R673)</f>
        <v>2.5700000000000001E-2</v>
      </c>
      <c r="S661" s="180"/>
      <c r="T661" s="181">
        <f>SUM(T662:T673)</f>
        <v>0</v>
      </c>
      <c r="U661" s="182"/>
      <c r="AR661" s="183" t="s">
        <v>81</v>
      </c>
      <c r="AT661" s="184" t="s">
        <v>71</v>
      </c>
      <c r="AU661" s="184" t="s">
        <v>77</v>
      </c>
      <c r="AY661" s="183" t="s">
        <v>147</v>
      </c>
      <c r="BK661" s="185">
        <f>SUM(BK662:BK673)</f>
        <v>0</v>
      </c>
    </row>
    <row r="662" spans="1:65" s="2" customFormat="1" ht="19.8" customHeight="1">
      <c r="A662" s="36"/>
      <c r="B662" s="37"/>
      <c r="C662" s="188" t="s">
        <v>995</v>
      </c>
      <c r="D662" s="188" t="s">
        <v>151</v>
      </c>
      <c r="E662" s="189" t="s">
        <v>996</v>
      </c>
      <c r="F662" s="190" t="s">
        <v>997</v>
      </c>
      <c r="G662" s="191" t="s">
        <v>350</v>
      </c>
      <c r="H662" s="192">
        <v>1</v>
      </c>
      <c r="I662" s="193"/>
      <c r="J662" s="194">
        <f>ROUND(I662*H662,1)</f>
        <v>0</v>
      </c>
      <c r="K662" s="190" t="s">
        <v>155</v>
      </c>
      <c r="L662" s="41"/>
      <c r="M662" s="195" t="s">
        <v>19</v>
      </c>
      <c r="N662" s="196" t="s">
        <v>44</v>
      </c>
      <c r="O662" s="66"/>
      <c r="P662" s="197">
        <f>O662*H662</f>
        <v>0</v>
      </c>
      <c r="Q662" s="197">
        <v>0</v>
      </c>
      <c r="R662" s="197">
        <f>Q662*H662</f>
        <v>0</v>
      </c>
      <c r="S662" s="197">
        <v>0</v>
      </c>
      <c r="T662" s="197">
        <f>S662*H662</f>
        <v>0</v>
      </c>
      <c r="U662" s="198" t="s">
        <v>19</v>
      </c>
      <c r="V662" s="36"/>
      <c r="W662" s="36"/>
      <c r="X662" s="36"/>
      <c r="Y662" s="36"/>
      <c r="Z662" s="36"/>
      <c r="AA662" s="36"/>
      <c r="AB662" s="36"/>
      <c r="AC662" s="36"/>
      <c r="AD662" s="36"/>
      <c r="AE662" s="36"/>
      <c r="AR662" s="199" t="s">
        <v>189</v>
      </c>
      <c r="AT662" s="199" t="s">
        <v>151</v>
      </c>
      <c r="AU662" s="199" t="s">
        <v>81</v>
      </c>
      <c r="AY662" s="19" t="s">
        <v>147</v>
      </c>
      <c r="BE662" s="200">
        <f>IF(N662="základní",J662,0)</f>
        <v>0</v>
      </c>
      <c r="BF662" s="200">
        <f>IF(N662="snížená",J662,0)</f>
        <v>0</v>
      </c>
      <c r="BG662" s="200">
        <f>IF(N662="zákl. přenesená",J662,0)</f>
        <v>0</v>
      </c>
      <c r="BH662" s="200">
        <f>IF(N662="sníž. přenesená",J662,0)</f>
        <v>0</v>
      </c>
      <c r="BI662" s="200">
        <f>IF(N662="nulová",J662,0)</f>
        <v>0</v>
      </c>
      <c r="BJ662" s="19" t="s">
        <v>81</v>
      </c>
      <c r="BK662" s="200">
        <f>ROUND(I662*H662,1)</f>
        <v>0</v>
      </c>
      <c r="BL662" s="19" t="s">
        <v>189</v>
      </c>
      <c r="BM662" s="199" t="s">
        <v>998</v>
      </c>
    </row>
    <row r="663" spans="1:65" s="2" customFormat="1" ht="105.6">
      <c r="A663" s="36"/>
      <c r="B663" s="37"/>
      <c r="C663" s="38"/>
      <c r="D663" s="201" t="s">
        <v>158</v>
      </c>
      <c r="E663" s="38"/>
      <c r="F663" s="202" t="s">
        <v>999</v>
      </c>
      <c r="G663" s="38"/>
      <c r="H663" s="38"/>
      <c r="I663" s="110"/>
      <c r="J663" s="38"/>
      <c r="K663" s="38"/>
      <c r="L663" s="41"/>
      <c r="M663" s="203"/>
      <c r="N663" s="204"/>
      <c r="O663" s="66"/>
      <c r="P663" s="66"/>
      <c r="Q663" s="66"/>
      <c r="R663" s="66"/>
      <c r="S663" s="66"/>
      <c r="T663" s="66"/>
      <c r="U663" s="67"/>
      <c r="V663" s="36"/>
      <c r="W663" s="36"/>
      <c r="X663" s="36"/>
      <c r="Y663" s="36"/>
      <c r="Z663" s="36"/>
      <c r="AA663" s="36"/>
      <c r="AB663" s="36"/>
      <c r="AC663" s="36"/>
      <c r="AD663" s="36"/>
      <c r="AE663" s="36"/>
      <c r="AT663" s="19" t="s">
        <v>158</v>
      </c>
      <c r="AU663" s="19" t="s">
        <v>81</v>
      </c>
    </row>
    <row r="664" spans="1:65" s="2" customFormat="1" ht="19.8" customHeight="1">
      <c r="A664" s="36"/>
      <c r="B664" s="37"/>
      <c r="C664" s="248" t="s">
        <v>1000</v>
      </c>
      <c r="D664" s="248" t="s">
        <v>222</v>
      </c>
      <c r="E664" s="249" t="s">
        <v>1001</v>
      </c>
      <c r="F664" s="250" t="s">
        <v>1002</v>
      </c>
      <c r="G664" s="251" t="s">
        <v>350</v>
      </c>
      <c r="H664" s="252">
        <v>1</v>
      </c>
      <c r="I664" s="253"/>
      <c r="J664" s="254">
        <f t="shared" ref="J664:J672" si="0">ROUND(I664*H664,1)</f>
        <v>0</v>
      </c>
      <c r="K664" s="250" t="s">
        <v>155</v>
      </c>
      <c r="L664" s="255"/>
      <c r="M664" s="256" t="s">
        <v>19</v>
      </c>
      <c r="N664" s="257" t="s">
        <v>44</v>
      </c>
      <c r="O664" s="66"/>
      <c r="P664" s="197">
        <f t="shared" ref="P664:P672" si="1">O664*H664</f>
        <v>0</v>
      </c>
      <c r="Q664" s="197">
        <v>1.95E-2</v>
      </c>
      <c r="R664" s="197">
        <f t="shared" ref="R664:R672" si="2">Q664*H664</f>
        <v>1.95E-2</v>
      </c>
      <c r="S664" s="197">
        <v>0</v>
      </c>
      <c r="T664" s="197">
        <f t="shared" ref="T664:T672" si="3">S664*H664</f>
        <v>0</v>
      </c>
      <c r="U664" s="198" t="s">
        <v>19</v>
      </c>
      <c r="V664" s="36"/>
      <c r="W664" s="36"/>
      <c r="X664" s="36"/>
      <c r="Y664" s="36"/>
      <c r="Z664" s="36"/>
      <c r="AA664" s="36"/>
      <c r="AB664" s="36"/>
      <c r="AC664" s="36"/>
      <c r="AD664" s="36"/>
      <c r="AE664" s="36"/>
      <c r="AR664" s="199" t="s">
        <v>323</v>
      </c>
      <c r="AT664" s="199" t="s">
        <v>222</v>
      </c>
      <c r="AU664" s="199" t="s">
        <v>81</v>
      </c>
      <c r="AY664" s="19" t="s">
        <v>147</v>
      </c>
      <c r="BE664" s="200">
        <f t="shared" ref="BE664:BE672" si="4">IF(N664="základní",J664,0)</f>
        <v>0</v>
      </c>
      <c r="BF664" s="200">
        <f t="shared" ref="BF664:BF672" si="5">IF(N664="snížená",J664,0)</f>
        <v>0</v>
      </c>
      <c r="BG664" s="200">
        <f t="shared" ref="BG664:BG672" si="6">IF(N664="zákl. přenesená",J664,0)</f>
        <v>0</v>
      </c>
      <c r="BH664" s="200">
        <f t="shared" ref="BH664:BH672" si="7">IF(N664="sníž. přenesená",J664,0)</f>
        <v>0</v>
      </c>
      <c r="BI664" s="200">
        <f t="shared" ref="BI664:BI672" si="8">IF(N664="nulová",J664,0)</f>
        <v>0</v>
      </c>
      <c r="BJ664" s="19" t="s">
        <v>81</v>
      </c>
      <c r="BK664" s="200">
        <f t="shared" ref="BK664:BK672" si="9">ROUND(I664*H664,1)</f>
        <v>0</v>
      </c>
      <c r="BL664" s="19" t="s">
        <v>189</v>
      </c>
      <c r="BM664" s="199" t="s">
        <v>1003</v>
      </c>
    </row>
    <row r="665" spans="1:65" s="2" customFormat="1" ht="14.4" customHeight="1">
      <c r="A665" s="36"/>
      <c r="B665" s="37"/>
      <c r="C665" s="188" t="s">
        <v>1004</v>
      </c>
      <c r="D665" s="188" t="s">
        <v>151</v>
      </c>
      <c r="E665" s="189" t="s">
        <v>1005</v>
      </c>
      <c r="F665" s="190" t="s">
        <v>1006</v>
      </c>
      <c r="G665" s="191" t="s">
        <v>350</v>
      </c>
      <c r="H665" s="192">
        <v>1</v>
      </c>
      <c r="I665" s="193"/>
      <c r="J665" s="194">
        <f t="shared" si="0"/>
        <v>0</v>
      </c>
      <c r="K665" s="190" t="s">
        <v>155</v>
      </c>
      <c r="L665" s="41"/>
      <c r="M665" s="195" t="s">
        <v>19</v>
      </c>
      <c r="N665" s="196" t="s">
        <v>44</v>
      </c>
      <c r="O665" s="66"/>
      <c r="P665" s="197">
        <f t="shared" si="1"/>
        <v>0</v>
      </c>
      <c r="Q665" s="197">
        <v>0</v>
      </c>
      <c r="R665" s="197">
        <f t="shared" si="2"/>
        <v>0</v>
      </c>
      <c r="S665" s="197">
        <v>0</v>
      </c>
      <c r="T665" s="197">
        <f t="shared" si="3"/>
        <v>0</v>
      </c>
      <c r="U665" s="198" t="s">
        <v>19</v>
      </c>
      <c r="V665" s="36"/>
      <c r="W665" s="36"/>
      <c r="X665" s="36"/>
      <c r="Y665" s="36"/>
      <c r="Z665" s="36"/>
      <c r="AA665" s="36"/>
      <c r="AB665" s="36"/>
      <c r="AC665" s="36"/>
      <c r="AD665" s="36"/>
      <c r="AE665" s="36"/>
      <c r="AR665" s="199" t="s">
        <v>189</v>
      </c>
      <c r="AT665" s="199" t="s">
        <v>151</v>
      </c>
      <c r="AU665" s="199" t="s">
        <v>81</v>
      </c>
      <c r="AY665" s="19" t="s">
        <v>147</v>
      </c>
      <c r="BE665" s="200">
        <f t="shared" si="4"/>
        <v>0</v>
      </c>
      <c r="BF665" s="200">
        <f t="shared" si="5"/>
        <v>0</v>
      </c>
      <c r="BG665" s="200">
        <f t="shared" si="6"/>
        <v>0</v>
      </c>
      <c r="BH665" s="200">
        <f t="shared" si="7"/>
        <v>0</v>
      </c>
      <c r="BI665" s="200">
        <f t="shared" si="8"/>
        <v>0</v>
      </c>
      <c r="BJ665" s="19" t="s">
        <v>81</v>
      </c>
      <c r="BK665" s="200">
        <f t="shared" si="9"/>
        <v>0</v>
      </c>
      <c r="BL665" s="19" t="s">
        <v>189</v>
      </c>
      <c r="BM665" s="199" t="s">
        <v>1007</v>
      </c>
    </row>
    <row r="666" spans="1:65" s="2" customFormat="1" ht="14.4" customHeight="1">
      <c r="A666" s="36"/>
      <c r="B666" s="37"/>
      <c r="C666" s="248" t="s">
        <v>1008</v>
      </c>
      <c r="D666" s="248" t="s">
        <v>222</v>
      </c>
      <c r="E666" s="249" t="s">
        <v>1009</v>
      </c>
      <c r="F666" s="250" t="s">
        <v>1010</v>
      </c>
      <c r="G666" s="251" t="s">
        <v>350</v>
      </c>
      <c r="H666" s="252">
        <v>1</v>
      </c>
      <c r="I666" s="253"/>
      <c r="J666" s="254">
        <f t="shared" si="0"/>
        <v>0</v>
      </c>
      <c r="K666" s="250" t="s">
        <v>19</v>
      </c>
      <c r="L666" s="255"/>
      <c r="M666" s="256" t="s">
        <v>19</v>
      </c>
      <c r="N666" s="257" t="s">
        <v>44</v>
      </c>
      <c r="O666" s="66"/>
      <c r="P666" s="197">
        <f t="shared" si="1"/>
        <v>0</v>
      </c>
      <c r="Q666" s="197">
        <v>4.7000000000000002E-3</v>
      </c>
      <c r="R666" s="197">
        <f t="shared" si="2"/>
        <v>4.7000000000000002E-3</v>
      </c>
      <c r="S666" s="197">
        <v>0</v>
      </c>
      <c r="T666" s="197">
        <f t="shared" si="3"/>
        <v>0</v>
      </c>
      <c r="U666" s="198" t="s">
        <v>19</v>
      </c>
      <c r="V666" s="36"/>
      <c r="W666" s="36"/>
      <c r="X666" s="36"/>
      <c r="Y666" s="36"/>
      <c r="Z666" s="36"/>
      <c r="AA666" s="36"/>
      <c r="AB666" s="36"/>
      <c r="AC666" s="36"/>
      <c r="AD666" s="36"/>
      <c r="AE666" s="36"/>
      <c r="AR666" s="199" t="s">
        <v>323</v>
      </c>
      <c r="AT666" s="199" t="s">
        <v>222</v>
      </c>
      <c r="AU666" s="199" t="s">
        <v>81</v>
      </c>
      <c r="AY666" s="19" t="s">
        <v>147</v>
      </c>
      <c r="BE666" s="200">
        <f t="shared" si="4"/>
        <v>0</v>
      </c>
      <c r="BF666" s="200">
        <f t="shared" si="5"/>
        <v>0</v>
      </c>
      <c r="BG666" s="200">
        <f t="shared" si="6"/>
        <v>0</v>
      </c>
      <c r="BH666" s="200">
        <f t="shared" si="7"/>
        <v>0</v>
      </c>
      <c r="BI666" s="200">
        <f t="shared" si="8"/>
        <v>0</v>
      </c>
      <c r="BJ666" s="19" t="s">
        <v>81</v>
      </c>
      <c r="BK666" s="200">
        <f t="shared" si="9"/>
        <v>0</v>
      </c>
      <c r="BL666" s="19" t="s">
        <v>189</v>
      </c>
      <c r="BM666" s="199" t="s">
        <v>1011</v>
      </c>
    </row>
    <row r="667" spans="1:65" s="2" customFormat="1" ht="14.4" customHeight="1">
      <c r="A667" s="36"/>
      <c r="B667" s="37"/>
      <c r="C667" s="188" t="s">
        <v>1012</v>
      </c>
      <c r="D667" s="188" t="s">
        <v>151</v>
      </c>
      <c r="E667" s="189" t="s">
        <v>1013</v>
      </c>
      <c r="F667" s="190" t="s">
        <v>1014</v>
      </c>
      <c r="G667" s="191" t="s">
        <v>350</v>
      </c>
      <c r="H667" s="192">
        <v>1</v>
      </c>
      <c r="I667" s="193"/>
      <c r="J667" s="194">
        <f t="shared" si="0"/>
        <v>0</v>
      </c>
      <c r="K667" s="190" t="s">
        <v>155</v>
      </c>
      <c r="L667" s="41"/>
      <c r="M667" s="195" t="s">
        <v>19</v>
      </c>
      <c r="N667" s="196" t="s">
        <v>44</v>
      </c>
      <c r="O667" s="66"/>
      <c r="P667" s="197">
        <f t="shared" si="1"/>
        <v>0</v>
      </c>
      <c r="Q667" s="197">
        <v>0</v>
      </c>
      <c r="R667" s="197">
        <f t="shared" si="2"/>
        <v>0</v>
      </c>
      <c r="S667" s="197">
        <v>0</v>
      </c>
      <c r="T667" s="197">
        <f t="shared" si="3"/>
        <v>0</v>
      </c>
      <c r="U667" s="198" t="s">
        <v>19</v>
      </c>
      <c r="V667" s="36"/>
      <c r="W667" s="36"/>
      <c r="X667" s="36"/>
      <c r="Y667" s="36"/>
      <c r="Z667" s="36"/>
      <c r="AA667" s="36"/>
      <c r="AB667" s="36"/>
      <c r="AC667" s="36"/>
      <c r="AD667" s="36"/>
      <c r="AE667" s="36"/>
      <c r="AR667" s="199" t="s">
        <v>189</v>
      </c>
      <c r="AT667" s="199" t="s">
        <v>151</v>
      </c>
      <c r="AU667" s="199" t="s">
        <v>81</v>
      </c>
      <c r="AY667" s="19" t="s">
        <v>147</v>
      </c>
      <c r="BE667" s="200">
        <f t="shared" si="4"/>
        <v>0</v>
      </c>
      <c r="BF667" s="200">
        <f t="shared" si="5"/>
        <v>0</v>
      </c>
      <c r="BG667" s="200">
        <f t="shared" si="6"/>
        <v>0</v>
      </c>
      <c r="BH667" s="200">
        <f t="shared" si="7"/>
        <v>0</v>
      </c>
      <c r="BI667" s="200">
        <f t="shared" si="8"/>
        <v>0</v>
      </c>
      <c r="BJ667" s="19" t="s">
        <v>81</v>
      </c>
      <c r="BK667" s="200">
        <f t="shared" si="9"/>
        <v>0</v>
      </c>
      <c r="BL667" s="19" t="s">
        <v>189</v>
      </c>
      <c r="BM667" s="199" t="s">
        <v>1015</v>
      </c>
    </row>
    <row r="668" spans="1:65" s="2" customFormat="1" ht="14.4" customHeight="1">
      <c r="A668" s="36"/>
      <c r="B668" s="37"/>
      <c r="C668" s="248" t="s">
        <v>1016</v>
      </c>
      <c r="D668" s="248" t="s">
        <v>222</v>
      </c>
      <c r="E668" s="249" t="s">
        <v>1017</v>
      </c>
      <c r="F668" s="250" t="s">
        <v>1018</v>
      </c>
      <c r="G668" s="251" t="s">
        <v>350</v>
      </c>
      <c r="H668" s="252">
        <v>1</v>
      </c>
      <c r="I668" s="253"/>
      <c r="J668" s="254">
        <f t="shared" si="0"/>
        <v>0</v>
      </c>
      <c r="K668" s="250" t="s">
        <v>155</v>
      </c>
      <c r="L668" s="255"/>
      <c r="M668" s="256" t="s">
        <v>19</v>
      </c>
      <c r="N668" s="257" t="s">
        <v>44</v>
      </c>
      <c r="O668" s="66"/>
      <c r="P668" s="197">
        <f t="shared" si="1"/>
        <v>0</v>
      </c>
      <c r="Q668" s="197">
        <v>1.4999999999999999E-4</v>
      </c>
      <c r="R668" s="197">
        <f t="shared" si="2"/>
        <v>1.4999999999999999E-4</v>
      </c>
      <c r="S668" s="197">
        <v>0</v>
      </c>
      <c r="T668" s="197">
        <f t="shared" si="3"/>
        <v>0</v>
      </c>
      <c r="U668" s="198" t="s">
        <v>19</v>
      </c>
      <c r="V668" s="36"/>
      <c r="W668" s="36"/>
      <c r="X668" s="36"/>
      <c r="Y668" s="36"/>
      <c r="Z668" s="36"/>
      <c r="AA668" s="36"/>
      <c r="AB668" s="36"/>
      <c r="AC668" s="36"/>
      <c r="AD668" s="36"/>
      <c r="AE668" s="36"/>
      <c r="AR668" s="199" t="s">
        <v>323</v>
      </c>
      <c r="AT668" s="199" t="s">
        <v>222</v>
      </c>
      <c r="AU668" s="199" t="s">
        <v>81</v>
      </c>
      <c r="AY668" s="19" t="s">
        <v>147</v>
      </c>
      <c r="BE668" s="200">
        <f t="shared" si="4"/>
        <v>0</v>
      </c>
      <c r="BF668" s="200">
        <f t="shared" si="5"/>
        <v>0</v>
      </c>
      <c r="BG668" s="200">
        <f t="shared" si="6"/>
        <v>0</v>
      </c>
      <c r="BH668" s="200">
        <f t="shared" si="7"/>
        <v>0</v>
      </c>
      <c r="BI668" s="200">
        <f t="shared" si="8"/>
        <v>0</v>
      </c>
      <c r="BJ668" s="19" t="s">
        <v>81</v>
      </c>
      <c r="BK668" s="200">
        <f t="shared" si="9"/>
        <v>0</v>
      </c>
      <c r="BL668" s="19" t="s">
        <v>189</v>
      </c>
      <c r="BM668" s="199" t="s">
        <v>1019</v>
      </c>
    </row>
    <row r="669" spans="1:65" s="2" customFormat="1" ht="14.4" customHeight="1">
      <c r="A669" s="36"/>
      <c r="B669" s="37"/>
      <c r="C669" s="248" t="s">
        <v>1020</v>
      </c>
      <c r="D669" s="248" t="s">
        <v>222</v>
      </c>
      <c r="E669" s="249" t="s">
        <v>1021</v>
      </c>
      <c r="F669" s="250" t="s">
        <v>1022</v>
      </c>
      <c r="G669" s="251" t="s">
        <v>350</v>
      </c>
      <c r="H669" s="252">
        <v>1</v>
      </c>
      <c r="I669" s="253"/>
      <c r="J669" s="254">
        <f t="shared" si="0"/>
        <v>0</v>
      </c>
      <c r="K669" s="250" t="s">
        <v>155</v>
      </c>
      <c r="L669" s="255"/>
      <c r="M669" s="256" t="s">
        <v>19</v>
      </c>
      <c r="N669" s="257" t="s">
        <v>44</v>
      </c>
      <c r="O669" s="66"/>
      <c r="P669" s="197">
        <f t="shared" si="1"/>
        <v>0</v>
      </c>
      <c r="Q669" s="197">
        <v>1.4999999999999999E-4</v>
      </c>
      <c r="R669" s="197">
        <f t="shared" si="2"/>
        <v>1.4999999999999999E-4</v>
      </c>
      <c r="S669" s="197">
        <v>0</v>
      </c>
      <c r="T669" s="197">
        <f t="shared" si="3"/>
        <v>0</v>
      </c>
      <c r="U669" s="198" t="s">
        <v>19</v>
      </c>
      <c r="V669" s="36"/>
      <c r="W669" s="36"/>
      <c r="X669" s="36"/>
      <c r="Y669" s="36"/>
      <c r="Z669" s="36"/>
      <c r="AA669" s="36"/>
      <c r="AB669" s="36"/>
      <c r="AC669" s="36"/>
      <c r="AD669" s="36"/>
      <c r="AE669" s="36"/>
      <c r="AR669" s="199" t="s">
        <v>323</v>
      </c>
      <c r="AT669" s="199" t="s">
        <v>222</v>
      </c>
      <c r="AU669" s="199" t="s">
        <v>81</v>
      </c>
      <c r="AY669" s="19" t="s">
        <v>147</v>
      </c>
      <c r="BE669" s="200">
        <f t="shared" si="4"/>
        <v>0</v>
      </c>
      <c r="BF669" s="200">
        <f t="shared" si="5"/>
        <v>0</v>
      </c>
      <c r="BG669" s="200">
        <f t="shared" si="6"/>
        <v>0</v>
      </c>
      <c r="BH669" s="200">
        <f t="shared" si="7"/>
        <v>0</v>
      </c>
      <c r="BI669" s="200">
        <f t="shared" si="8"/>
        <v>0</v>
      </c>
      <c r="BJ669" s="19" t="s">
        <v>81</v>
      </c>
      <c r="BK669" s="200">
        <f t="shared" si="9"/>
        <v>0</v>
      </c>
      <c r="BL669" s="19" t="s">
        <v>189</v>
      </c>
      <c r="BM669" s="199" t="s">
        <v>1023</v>
      </c>
    </row>
    <row r="670" spans="1:65" s="2" customFormat="1" ht="14.4" customHeight="1">
      <c r="A670" s="36"/>
      <c r="B670" s="37"/>
      <c r="C670" s="188" t="s">
        <v>1024</v>
      </c>
      <c r="D670" s="188" t="s">
        <v>151</v>
      </c>
      <c r="E670" s="189" t="s">
        <v>1025</v>
      </c>
      <c r="F670" s="190" t="s">
        <v>1026</v>
      </c>
      <c r="G670" s="191" t="s">
        <v>350</v>
      </c>
      <c r="H670" s="192">
        <v>1</v>
      </c>
      <c r="I670" s="193"/>
      <c r="J670" s="194">
        <f t="shared" si="0"/>
        <v>0</v>
      </c>
      <c r="K670" s="190" t="s">
        <v>155</v>
      </c>
      <c r="L670" s="41"/>
      <c r="M670" s="195" t="s">
        <v>19</v>
      </c>
      <c r="N670" s="196" t="s">
        <v>44</v>
      </c>
      <c r="O670" s="66"/>
      <c r="P670" s="197">
        <f t="shared" si="1"/>
        <v>0</v>
      </c>
      <c r="Q670" s="197">
        <v>0</v>
      </c>
      <c r="R670" s="197">
        <f t="shared" si="2"/>
        <v>0</v>
      </c>
      <c r="S670" s="197">
        <v>0</v>
      </c>
      <c r="T670" s="197">
        <f t="shared" si="3"/>
        <v>0</v>
      </c>
      <c r="U670" s="198" t="s">
        <v>19</v>
      </c>
      <c r="V670" s="36"/>
      <c r="W670" s="36"/>
      <c r="X670" s="36"/>
      <c r="Y670" s="36"/>
      <c r="Z670" s="36"/>
      <c r="AA670" s="36"/>
      <c r="AB670" s="36"/>
      <c r="AC670" s="36"/>
      <c r="AD670" s="36"/>
      <c r="AE670" s="36"/>
      <c r="AR670" s="199" t="s">
        <v>189</v>
      </c>
      <c r="AT670" s="199" t="s">
        <v>151</v>
      </c>
      <c r="AU670" s="199" t="s">
        <v>81</v>
      </c>
      <c r="AY670" s="19" t="s">
        <v>147</v>
      </c>
      <c r="BE670" s="200">
        <f t="shared" si="4"/>
        <v>0</v>
      </c>
      <c r="BF670" s="200">
        <f t="shared" si="5"/>
        <v>0</v>
      </c>
      <c r="BG670" s="200">
        <f t="shared" si="6"/>
        <v>0</v>
      </c>
      <c r="BH670" s="200">
        <f t="shared" si="7"/>
        <v>0</v>
      </c>
      <c r="BI670" s="200">
        <f t="shared" si="8"/>
        <v>0</v>
      </c>
      <c r="BJ670" s="19" t="s">
        <v>81</v>
      </c>
      <c r="BK670" s="200">
        <f t="shared" si="9"/>
        <v>0</v>
      </c>
      <c r="BL670" s="19" t="s">
        <v>189</v>
      </c>
      <c r="BM670" s="199" t="s">
        <v>1027</v>
      </c>
    </row>
    <row r="671" spans="1:65" s="2" customFormat="1" ht="14.4" customHeight="1">
      <c r="A671" s="36"/>
      <c r="B671" s="37"/>
      <c r="C671" s="248" t="s">
        <v>1028</v>
      </c>
      <c r="D671" s="248" t="s">
        <v>222</v>
      </c>
      <c r="E671" s="249" t="s">
        <v>1029</v>
      </c>
      <c r="F671" s="250" t="s">
        <v>1030</v>
      </c>
      <c r="G671" s="251" t="s">
        <v>350</v>
      </c>
      <c r="H671" s="252">
        <v>1</v>
      </c>
      <c r="I671" s="253"/>
      <c r="J671" s="254">
        <f t="shared" si="0"/>
        <v>0</v>
      </c>
      <c r="K671" s="250" t="s">
        <v>155</v>
      </c>
      <c r="L671" s="255"/>
      <c r="M671" s="256" t="s">
        <v>19</v>
      </c>
      <c r="N671" s="257" t="s">
        <v>44</v>
      </c>
      <c r="O671" s="66"/>
      <c r="P671" s="197">
        <f t="shared" si="1"/>
        <v>0</v>
      </c>
      <c r="Q671" s="197">
        <v>1.1999999999999999E-3</v>
      </c>
      <c r="R671" s="197">
        <f t="shared" si="2"/>
        <v>1.1999999999999999E-3</v>
      </c>
      <c r="S671" s="197">
        <v>0</v>
      </c>
      <c r="T671" s="197">
        <f t="shared" si="3"/>
        <v>0</v>
      </c>
      <c r="U671" s="198" t="s">
        <v>19</v>
      </c>
      <c r="V671" s="36"/>
      <c r="W671" s="36"/>
      <c r="X671" s="36"/>
      <c r="Y671" s="36"/>
      <c r="Z671" s="36"/>
      <c r="AA671" s="36"/>
      <c r="AB671" s="36"/>
      <c r="AC671" s="36"/>
      <c r="AD671" s="36"/>
      <c r="AE671" s="36"/>
      <c r="AR671" s="199" t="s">
        <v>323</v>
      </c>
      <c r="AT671" s="199" t="s">
        <v>222</v>
      </c>
      <c r="AU671" s="199" t="s">
        <v>81</v>
      </c>
      <c r="AY671" s="19" t="s">
        <v>147</v>
      </c>
      <c r="BE671" s="200">
        <f t="shared" si="4"/>
        <v>0</v>
      </c>
      <c r="BF671" s="200">
        <f t="shared" si="5"/>
        <v>0</v>
      </c>
      <c r="BG671" s="200">
        <f t="shared" si="6"/>
        <v>0</v>
      </c>
      <c r="BH671" s="200">
        <f t="shared" si="7"/>
        <v>0</v>
      </c>
      <c r="BI671" s="200">
        <f t="shared" si="8"/>
        <v>0</v>
      </c>
      <c r="BJ671" s="19" t="s">
        <v>81</v>
      </c>
      <c r="BK671" s="200">
        <f t="shared" si="9"/>
        <v>0</v>
      </c>
      <c r="BL671" s="19" t="s">
        <v>189</v>
      </c>
      <c r="BM671" s="199" t="s">
        <v>1031</v>
      </c>
    </row>
    <row r="672" spans="1:65" s="2" customFormat="1" ht="19.8" customHeight="1">
      <c r="A672" s="36"/>
      <c r="B672" s="37"/>
      <c r="C672" s="188" t="s">
        <v>1032</v>
      </c>
      <c r="D672" s="188" t="s">
        <v>151</v>
      </c>
      <c r="E672" s="189" t="s">
        <v>1033</v>
      </c>
      <c r="F672" s="190" t="s">
        <v>1034</v>
      </c>
      <c r="G672" s="191" t="s">
        <v>967</v>
      </c>
      <c r="H672" s="258"/>
      <c r="I672" s="193"/>
      <c r="J672" s="194">
        <f t="shared" si="0"/>
        <v>0</v>
      </c>
      <c r="K672" s="190" t="s">
        <v>155</v>
      </c>
      <c r="L672" s="41"/>
      <c r="M672" s="195" t="s">
        <v>19</v>
      </c>
      <c r="N672" s="196" t="s">
        <v>44</v>
      </c>
      <c r="O672" s="66"/>
      <c r="P672" s="197">
        <f t="shared" si="1"/>
        <v>0</v>
      </c>
      <c r="Q672" s="197">
        <v>0</v>
      </c>
      <c r="R672" s="197">
        <f t="shared" si="2"/>
        <v>0</v>
      </c>
      <c r="S672" s="197">
        <v>0</v>
      </c>
      <c r="T672" s="197">
        <f t="shared" si="3"/>
        <v>0</v>
      </c>
      <c r="U672" s="198" t="s">
        <v>19</v>
      </c>
      <c r="V672" s="36"/>
      <c r="W672" s="36"/>
      <c r="X672" s="36"/>
      <c r="Y672" s="36"/>
      <c r="Z672" s="36"/>
      <c r="AA672" s="36"/>
      <c r="AB672" s="36"/>
      <c r="AC672" s="36"/>
      <c r="AD672" s="36"/>
      <c r="AE672" s="36"/>
      <c r="AR672" s="199" t="s">
        <v>189</v>
      </c>
      <c r="AT672" s="199" t="s">
        <v>151</v>
      </c>
      <c r="AU672" s="199" t="s">
        <v>81</v>
      </c>
      <c r="AY672" s="19" t="s">
        <v>147</v>
      </c>
      <c r="BE672" s="200">
        <f t="shared" si="4"/>
        <v>0</v>
      </c>
      <c r="BF672" s="200">
        <f t="shared" si="5"/>
        <v>0</v>
      </c>
      <c r="BG672" s="200">
        <f t="shared" si="6"/>
        <v>0</v>
      </c>
      <c r="BH672" s="200">
        <f t="shared" si="7"/>
        <v>0</v>
      </c>
      <c r="BI672" s="200">
        <f t="shared" si="8"/>
        <v>0</v>
      </c>
      <c r="BJ672" s="19" t="s">
        <v>81</v>
      </c>
      <c r="BK672" s="200">
        <f t="shared" si="9"/>
        <v>0</v>
      </c>
      <c r="BL672" s="19" t="s">
        <v>189</v>
      </c>
      <c r="BM672" s="199" t="s">
        <v>1035</v>
      </c>
    </row>
    <row r="673" spans="1:65" s="2" customFormat="1" ht="96">
      <c r="A673" s="36"/>
      <c r="B673" s="37"/>
      <c r="C673" s="38"/>
      <c r="D673" s="201" t="s">
        <v>158</v>
      </c>
      <c r="E673" s="38"/>
      <c r="F673" s="202" t="s">
        <v>1036</v>
      </c>
      <c r="G673" s="38"/>
      <c r="H673" s="38"/>
      <c r="I673" s="110"/>
      <c r="J673" s="38"/>
      <c r="K673" s="38"/>
      <c r="L673" s="41"/>
      <c r="M673" s="203"/>
      <c r="N673" s="204"/>
      <c r="O673" s="66"/>
      <c r="P673" s="66"/>
      <c r="Q673" s="66"/>
      <c r="R673" s="66"/>
      <c r="S673" s="66"/>
      <c r="T673" s="66"/>
      <c r="U673" s="67"/>
      <c r="V673" s="36"/>
      <c r="W673" s="36"/>
      <c r="X673" s="36"/>
      <c r="Y673" s="36"/>
      <c r="Z673" s="36"/>
      <c r="AA673" s="36"/>
      <c r="AB673" s="36"/>
      <c r="AC673" s="36"/>
      <c r="AD673" s="36"/>
      <c r="AE673" s="36"/>
      <c r="AT673" s="19" t="s">
        <v>158</v>
      </c>
      <c r="AU673" s="19" t="s">
        <v>81</v>
      </c>
    </row>
    <row r="674" spans="1:65" s="12" customFormat="1" ht="22.8" customHeight="1">
      <c r="B674" s="172"/>
      <c r="C674" s="173"/>
      <c r="D674" s="174" t="s">
        <v>71</v>
      </c>
      <c r="E674" s="186" t="s">
        <v>1037</v>
      </c>
      <c r="F674" s="186" t="s">
        <v>1038</v>
      </c>
      <c r="G674" s="173"/>
      <c r="H674" s="173"/>
      <c r="I674" s="176"/>
      <c r="J674" s="187">
        <f>BK674</f>
        <v>0</v>
      </c>
      <c r="K674" s="173"/>
      <c r="L674" s="178"/>
      <c r="M674" s="179"/>
      <c r="N674" s="180"/>
      <c r="O674" s="180"/>
      <c r="P674" s="181">
        <f>SUM(P675:P691)</f>
        <v>0</v>
      </c>
      <c r="Q674" s="180"/>
      <c r="R674" s="181">
        <f>SUM(R675:R691)</f>
        <v>6.2055000000000006E-2</v>
      </c>
      <c r="S674" s="180"/>
      <c r="T674" s="181">
        <f>SUM(T675:T691)</f>
        <v>0</v>
      </c>
      <c r="U674" s="182"/>
      <c r="AR674" s="183" t="s">
        <v>81</v>
      </c>
      <c r="AT674" s="184" t="s">
        <v>71</v>
      </c>
      <c r="AU674" s="184" t="s">
        <v>77</v>
      </c>
      <c r="AY674" s="183" t="s">
        <v>147</v>
      </c>
      <c r="BK674" s="185">
        <f>SUM(BK675:BK691)</f>
        <v>0</v>
      </c>
    </row>
    <row r="675" spans="1:65" s="2" customFormat="1" ht="14.4" customHeight="1">
      <c r="A675" s="36"/>
      <c r="B675" s="37"/>
      <c r="C675" s="188" t="s">
        <v>1039</v>
      </c>
      <c r="D675" s="188" t="s">
        <v>151</v>
      </c>
      <c r="E675" s="189" t="s">
        <v>1040</v>
      </c>
      <c r="F675" s="190" t="s">
        <v>1041</v>
      </c>
      <c r="G675" s="191" t="s">
        <v>225</v>
      </c>
      <c r="H675" s="192">
        <v>14.25</v>
      </c>
      <c r="I675" s="193"/>
      <c r="J675" s="194">
        <f>ROUND(I675*H675,1)</f>
        <v>0</v>
      </c>
      <c r="K675" s="190" t="s">
        <v>155</v>
      </c>
      <c r="L675" s="41"/>
      <c r="M675" s="195" t="s">
        <v>19</v>
      </c>
      <c r="N675" s="196" t="s">
        <v>44</v>
      </c>
      <c r="O675" s="66"/>
      <c r="P675" s="197">
        <f>O675*H675</f>
        <v>0</v>
      </c>
      <c r="Q675" s="197">
        <v>6.0000000000000002E-5</v>
      </c>
      <c r="R675" s="197">
        <f>Q675*H675</f>
        <v>8.5500000000000007E-4</v>
      </c>
      <c r="S675" s="197">
        <v>0</v>
      </c>
      <c r="T675" s="197">
        <f>S675*H675</f>
        <v>0</v>
      </c>
      <c r="U675" s="198" t="s">
        <v>19</v>
      </c>
      <c r="V675" s="36"/>
      <c r="W675" s="36"/>
      <c r="X675" s="36"/>
      <c r="Y675" s="36"/>
      <c r="Z675" s="36"/>
      <c r="AA675" s="36"/>
      <c r="AB675" s="36"/>
      <c r="AC675" s="36"/>
      <c r="AD675" s="36"/>
      <c r="AE675" s="36"/>
      <c r="AR675" s="199" t="s">
        <v>189</v>
      </c>
      <c r="AT675" s="199" t="s">
        <v>151</v>
      </c>
      <c r="AU675" s="199" t="s">
        <v>81</v>
      </c>
      <c r="AY675" s="19" t="s">
        <v>147</v>
      </c>
      <c r="BE675" s="200">
        <f>IF(N675="základní",J675,0)</f>
        <v>0</v>
      </c>
      <c r="BF675" s="200">
        <f>IF(N675="snížená",J675,0)</f>
        <v>0</v>
      </c>
      <c r="BG675" s="200">
        <f>IF(N675="zákl. přenesená",J675,0)</f>
        <v>0</v>
      </c>
      <c r="BH675" s="200">
        <f>IF(N675="sníž. přenesená",J675,0)</f>
        <v>0</v>
      </c>
      <c r="BI675" s="200">
        <f>IF(N675="nulová",J675,0)</f>
        <v>0</v>
      </c>
      <c r="BJ675" s="19" t="s">
        <v>81</v>
      </c>
      <c r="BK675" s="200">
        <f>ROUND(I675*H675,1)</f>
        <v>0</v>
      </c>
      <c r="BL675" s="19" t="s">
        <v>189</v>
      </c>
      <c r="BM675" s="199" t="s">
        <v>1042</v>
      </c>
    </row>
    <row r="676" spans="1:65" s="2" customFormat="1" ht="28.8">
      <c r="A676" s="36"/>
      <c r="B676" s="37"/>
      <c r="C676" s="38"/>
      <c r="D676" s="201" t="s">
        <v>158</v>
      </c>
      <c r="E676" s="38"/>
      <c r="F676" s="202" t="s">
        <v>1043</v>
      </c>
      <c r="G676" s="38"/>
      <c r="H676" s="38"/>
      <c r="I676" s="110"/>
      <c r="J676" s="38"/>
      <c r="K676" s="38"/>
      <c r="L676" s="41"/>
      <c r="M676" s="203"/>
      <c r="N676" s="204"/>
      <c r="O676" s="66"/>
      <c r="P676" s="66"/>
      <c r="Q676" s="66"/>
      <c r="R676" s="66"/>
      <c r="S676" s="66"/>
      <c r="T676" s="66"/>
      <c r="U676" s="67"/>
      <c r="V676" s="36"/>
      <c r="W676" s="36"/>
      <c r="X676" s="36"/>
      <c r="Y676" s="36"/>
      <c r="Z676" s="36"/>
      <c r="AA676" s="36"/>
      <c r="AB676" s="36"/>
      <c r="AC676" s="36"/>
      <c r="AD676" s="36"/>
      <c r="AE676" s="36"/>
      <c r="AT676" s="19" t="s">
        <v>158</v>
      </c>
      <c r="AU676" s="19" t="s">
        <v>81</v>
      </c>
    </row>
    <row r="677" spans="1:65" s="13" customFormat="1" ht="10.199999999999999">
      <c r="B677" s="205"/>
      <c r="C677" s="206"/>
      <c r="D677" s="201" t="s">
        <v>160</v>
      </c>
      <c r="E677" s="207" t="s">
        <v>19</v>
      </c>
      <c r="F677" s="208" t="s">
        <v>1044</v>
      </c>
      <c r="G677" s="206"/>
      <c r="H677" s="209">
        <v>14.25</v>
      </c>
      <c r="I677" s="210"/>
      <c r="J677" s="206"/>
      <c r="K677" s="206"/>
      <c r="L677" s="211"/>
      <c r="M677" s="212"/>
      <c r="N677" s="213"/>
      <c r="O677" s="213"/>
      <c r="P677" s="213"/>
      <c r="Q677" s="213"/>
      <c r="R677" s="213"/>
      <c r="S677" s="213"/>
      <c r="T677" s="213"/>
      <c r="U677" s="214"/>
      <c r="AT677" s="215" t="s">
        <v>160</v>
      </c>
      <c r="AU677" s="215" t="s">
        <v>81</v>
      </c>
      <c r="AV677" s="13" t="s">
        <v>81</v>
      </c>
      <c r="AW677" s="13" t="s">
        <v>33</v>
      </c>
      <c r="AX677" s="13" t="s">
        <v>77</v>
      </c>
      <c r="AY677" s="215" t="s">
        <v>147</v>
      </c>
    </row>
    <row r="678" spans="1:65" s="2" customFormat="1" ht="14.4" customHeight="1">
      <c r="A678" s="36"/>
      <c r="B678" s="37"/>
      <c r="C678" s="248" t="s">
        <v>1045</v>
      </c>
      <c r="D678" s="248" t="s">
        <v>222</v>
      </c>
      <c r="E678" s="249" t="s">
        <v>1046</v>
      </c>
      <c r="F678" s="250" t="s">
        <v>1047</v>
      </c>
      <c r="G678" s="251" t="s">
        <v>205</v>
      </c>
      <c r="H678" s="252">
        <v>1.4999999999999999E-2</v>
      </c>
      <c r="I678" s="253"/>
      <c r="J678" s="254">
        <f>ROUND(I678*H678,1)</f>
        <v>0</v>
      </c>
      <c r="K678" s="250" t="s">
        <v>155</v>
      </c>
      <c r="L678" s="255"/>
      <c r="M678" s="256" t="s">
        <v>19</v>
      </c>
      <c r="N678" s="257" t="s">
        <v>44</v>
      </c>
      <c r="O678" s="66"/>
      <c r="P678" s="197">
        <f>O678*H678</f>
        <v>0</v>
      </c>
      <c r="Q678" s="197">
        <v>1</v>
      </c>
      <c r="R678" s="197">
        <f>Q678*H678</f>
        <v>1.4999999999999999E-2</v>
      </c>
      <c r="S678" s="197">
        <v>0</v>
      </c>
      <c r="T678" s="197">
        <f>S678*H678</f>
        <v>0</v>
      </c>
      <c r="U678" s="198" t="s">
        <v>19</v>
      </c>
      <c r="V678" s="36"/>
      <c r="W678" s="36"/>
      <c r="X678" s="36"/>
      <c r="Y678" s="36"/>
      <c r="Z678" s="36"/>
      <c r="AA678" s="36"/>
      <c r="AB678" s="36"/>
      <c r="AC678" s="36"/>
      <c r="AD678" s="36"/>
      <c r="AE678" s="36"/>
      <c r="AR678" s="199" t="s">
        <v>323</v>
      </c>
      <c r="AT678" s="199" t="s">
        <v>222</v>
      </c>
      <c r="AU678" s="199" t="s">
        <v>81</v>
      </c>
      <c r="AY678" s="19" t="s">
        <v>147</v>
      </c>
      <c r="BE678" s="200">
        <f>IF(N678="základní",J678,0)</f>
        <v>0</v>
      </c>
      <c r="BF678" s="200">
        <f>IF(N678="snížená",J678,0)</f>
        <v>0</v>
      </c>
      <c r="BG678" s="200">
        <f>IF(N678="zákl. přenesená",J678,0)</f>
        <v>0</v>
      </c>
      <c r="BH678" s="200">
        <f>IF(N678="sníž. přenesená",J678,0)</f>
        <v>0</v>
      </c>
      <c r="BI678" s="200">
        <f>IF(N678="nulová",J678,0)</f>
        <v>0</v>
      </c>
      <c r="BJ678" s="19" t="s">
        <v>81</v>
      </c>
      <c r="BK678" s="200">
        <f>ROUND(I678*H678,1)</f>
        <v>0</v>
      </c>
      <c r="BL678" s="19" t="s">
        <v>189</v>
      </c>
      <c r="BM678" s="199" t="s">
        <v>1048</v>
      </c>
    </row>
    <row r="679" spans="1:65" s="13" customFormat="1" ht="10.199999999999999">
      <c r="B679" s="205"/>
      <c r="C679" s="206"/>
      <c r="D679" s="201" t="s">
        <v>160</v>
      </c>
      <c r="E679" s="207" t="s">
        <v>19</v>
      </c>
      <c r="F679" s="208" t="s">
        <v>1049</v>
      </c>
      <c r="G679" s="206"/>
      <c r="H679" s="209">
        <v>1.4999999999999999E-2</v>
      </c>
      <c r="I679" s="210"/>
      <c r="J679" s="206"/>
      <c r="K679" s="206"/>
      <c r="L679" s="211"/>
      <c r="M679" s="212"/>
      <c r="N679" s="213"/>
      <c r="O679" s="213"/>
      <c r="P679" s="213"/>
      <c r="Q679" s="213"/>
      <c r="R679" s="213"/>
      <c r="S679" s="213"/>
      <c r="T679" s="213"/>
      <c r="U679" s="214"/>
      <c r="AT679" s="215" t="s">
        <v>160</v>
      </c>
      <c r="AU679" s="215" t="s">
        <v>81</v>
      </c>
      <c r="AV679" s="13" t="s">
        <v>81</v>
      </c>
      <c r="AW679" s="13" t="s">
        <v>33</v>
      </c>
      <c r="AX679" s="13" t="s">
        <v>77</v>
      </c>
      <c r="AY679" s="215" t="s">
        <v>147</v>
      </c>
    </row>
    <row r="680" spans="1:65" s="2" customFormat="1" ht="14.4" customHeight="1">
      <c r="A680" s="36"/>
      <c r="B680" s="37"/>
      <c r="C680" s="188" t="s">
        <v>1050</v>
      </c>
      <c r="D680" s="188" t="s">
        <v>151</v>
      </c>
      <c r="E680" s="189" t="s">
        <v>1051</v>
      </c>
      <c r="F680" s="190" t="s">
        <v>1052</v>
      </c>
      <c r="G680" s="191" t="s">
        <v>225</v>
      </c>
      <c r="H680" s="192">
        <v>14.25</v>
      </c>
      <c r="I680" s="193"/>
      <c r="J680" s="194">
        <f>ROUND(I680*H680,1)</f>
        <v>0</v>
      </c>
      <c r="K680" s="190" t="s">
        <v>19</v>
      </c>
      <c r="L680" s="41"/>
      <c r="M680" s="195" t="s">
        <v>19</v>
      </c>
      <c r="N680" s="196" t="s">
        <v>44</v>
      </c>
      <c r="O680" s="66"/>
      <c r="P680" s="197">
        <f>O680*H680</f>
        <v>0</v>
      </c>
      <c r="Q680" s="197">
        <v>0</v>
      </c>
      <c r="R680" s="197">
        <f>Q680*H680</f>
        <v>0</v>
      </c>
      <c r="S680" s="197">
        <v>0</v>
      </c>
      <c r="T680" s="197">
        <f>S680*H680</f>
        <v>0</v>
      </c>
      <c r="U680" s="198" t="s">
        <v>19</v>
      </c>
      <c r="V680" s="36"/>
      <c r="W680" s="36"/>
      <c r="X680" s="36"/>
      <c r="Y680" s="36"/>
      <c r="Z680" s="36"/>
      <c r="AA680" s="36"/>
      <c r="AB680" s="36"/>
      <c r="AC680" s="36"/>
      <c r="AD680" s="36"/>
      <c r="AE680" s="36"/>
      <c r="AR680" s="199" t="s">
        <v>189</v>
      </c>
      <c r="AT680" s="199" t="s">
        <v>151</v>
      </c>
      <c r="AU680" s="199" t="s">
        <v>81</v>
      </c>
      <c r="AY680" s="19" t="s">
        <v>147</v>
      </c>
      <c r="BE680" s="200">
        <f>IF(N680="základní",J680,0)</f>
        <v>0</v>
      </c>
      <c r="BF680" s="200">
        <f>IF(N680="snížená",J680,0)</f>
        <v>0</v>
      </c>
      <c r="BG680" s="200">
        <f>IF(N680="zákl. přenesená",J680,0)</f>
        <v>0</v>
      </c>
      <c r="BH680" s="200">
        <f>IF(N680="sníž. přenesená",J680,0)</f>
        <v>0</v>
      </c>
      <c r="BI680" s="200">
        <f>IF(N680="nulová",J680,0)</f>
        <v>0</v>
      </c>
      <c r="BJ680" s="19" t="s">
        <v>81</v>
      </c>
      <c r="BK680" s="200">
        <f>ROUND(I680*H680,1)</f>
        <v>0</v>
      </c>
      <c r="BL680" s="19" t="s">
        <v>189</v>
      </c>
      <c r="BM680" s="199" t="s">
        <v>1053</v>
      </c>
    </row>
    <row r="681" spans="1:65" s="13" customFormat="1" ht="10.199999999999999">
      <c r="B681" s="205"/>
      <c r="C681" s="206"/>
      <c r="D681" s="201" t="s">
        <v>160</v>
      </c>
      <c r="E681" s="207" t="s">
        <v>19</v>
      </c>
      <c r="F681" s="208" t="s">
        <v>1044</v>
      </c>
      <c r="G681" s="206"/>
      <c r="H681" s="209">
        <v>14.25</v>
      </c>
      <c r="I681" s="210"/>
      <c r="J681" s="206"/>
      <c r="K681" s="206"/>
      <c r="L681" s="211"/>
      <c r="M681" s="212"/>
      <c r="N681" s="213"/>
      <c r="O681" s="213"/>
      <c r="P681" s="213"/>
      <c r="Q681" s="213"/>
      <c r="R681" s="213"/>
      <c r="S681" s="213"/>
      <c r="T681" s="213"/>
      <c r="U681" s="214"/>
      <c r="AT681" s="215" t="s">
        <v>160</v>
      </c>
      <c r="AU681" s="215" t="s">
        <v>81</v>
      </c>
      <c r="AV681" s="13" t="s">
        <v>81</v>
      </c>
      <c r="AW681" s="13" t="s">
        <v>33</v>
      </c>
      <c r="AX681" s="13" t="s">
        <v>77</v>
      </c>
      <c r="AY681" s="215" t="s">
        <v>147</v>
      </c>
    </row>
    <row r="682" spans="1:65" s="2" customFormat="1" ht="14.4" customHeight="1">
      <c r="A682" s="36"/>
      <c r="B682" s="37"/>
      <c r="C682" s="188" t="s">
        <v>1054</v>
      </c>
      <c r="D682" s="188" t="s">
        <v>151</v>
      </c>
      <c r="E682" s="189" t="s">
        <v>1055</v>
      </c>
      <c r="F682" s="190" t="s">
        <v>1056</v>
      </c>
      <c r="G682" s="191" t="s">
        <v>350</v>
      </c>
      <c r="H682" s="192">
        <v>1</v>
      </c>
      <c r="I682" s="193"/>
      <c r="J682" s="194">
        <f>ROUND(I682*H682,1)</f>
        <v>0</v>
      </c>
      <c r="K682" s="190" t="s">
        <v>155</v>
      </c>
      <c r="L682" s="41"/>
      <c r="M682" s="195" t="s">
        <v>19</v>
      </c>
      <c r="N682" s="196" t="s">
        <v>44</v>
      </c>
      <c r="O682" s="66"/>
      <c r="P682" s="197">
        <f>O682*H682</f>
        <v>0</v>
      </c>
      <c r="Q682" s="197">
        <v>0</v>
      </c>
      <c r="R682" s="197">
        <f>Q682*H682</f>
        <v>0</v>
      </c>
      <c r="S682" s="197">
        <v>0</v>
      </c>
      <c r="T682" s="197">
        <f>S682*H682</f>
        <v>0</v>
      </c>
      <c r="U682" s="198" t="s">
        <v>19</v>
      </c>
      <c r="V682" s="36"/>
      <c r="W682" s="36"/>
      <c r="X682" s="36"/>
      <c r="Y682" s="36"/>
      <c r="Z682" s="36"/>
      <c r="AA682" s="36"/>
      <c r="AB682" s="36"/>
      <c r="AC682" s="36"/>
      <c r="AD682" s="36"/>
      <c r="AE682" s="36"/>
      <c r="AR682" s="199" t="s">
        <v>189</v>
      </c>
      <c r="AT682" s="199" t="s">
        <v>151</v>
      </c>
      <c r="AU682" s="199" t="s">
        <v>81</v>
      </c>
      <c r="AY682" s="19" t="s">
        <v>147</v>
      </c>
      <c r="BE682" s="200">
        <f>IF(N682="základní",J682,0)</f>
        <v>0</v>
      </c>
      <c r="BF682" s="200">
        <f>IF(N682="snížená",J682,0)</f>
        <v>0</v>
      </c>
      <c r="BG682" s="200">
        <f>IF(N682="zákl. přenesená",J682,0)</f>
        <v>0</v>
      </c>
      <c r="BH682" s="200">
        <f>IF(N682="sníž. přenesená",J682,0)</f>
        <v>0</v>
      </c>
      <c r="BI682" s="200">
        <f>IF(N682="nulová",J682,0)</f>
        <v>0</v>
      </c>
      <c r="BJ682" s="19" t="s">
        <v>81</v>
      </c>
      <c r="BK682" s="200">
        <f>ROUND(I682*H682,1)</f>
        <v>0</v>
      </c>
      <c r="BL682" s="19" t="s">
        <v>189</v>
      </c>
      <c r="BM682" s="199" t="s">
        <v>1057</v>
      </c>
    </row>
    <row r="683" spans="1:65" s="2" customFormat="1" ht="134.4">
      <c r="A683" s="36"/>
      <c r="B683" s="37"/>
      <c r="C683" s="38"/>
      <c r="D683" s="201" t="s">
        <v>158</v>
      </c>
      <c r="E683" s="38"/>
      <c r="F683" s="202" t="s">
        <v>1058</v>
      </c>
      <c r="G683" s="38"/>
      <c r="H683" s="38"/>
      <c r="I683" s="110"/>
      <c r="J683" s="38"/>
      <c r="K683" s="38"/>
      <c r="L683" s="41"/>
      <c r="M683" s="203"/>
      <c r="N683" s="204"/>
      <c r="O683" s="66"/>
      <c r="P683" s="66"/>
      <c r="Q683" s="66"/>
      <c r="R683" s="66"/>
      <c r="S683" s="66"/>
      <c r="T683" s="66"/>
      <c r="U683" s="67"/>
      <c r="V683" s="36"/>
      <c r="W683" s="36"/>
      <c r="X683" s="36"/>
      <c r="Y683" s="36"/>
      <c r="Z683" s="36"/>
      <c r="AA683" s="36"/>
      <c r="AB683" s="36"/>
      <c r="AC683" s="36"/>
      <c r="AD683" s="36"/>
      <c r="AE683" s="36"/>
      <c r="AT683" s="19" t="s">
        <v>158</v>
      </c>
      <c r="AU683" s="19" t="s">
        <v>81</v>
      </c>
    </row>
    <row r="684" spans="1:65" s="2" customFormat="1" ht="30" customHeight="1">
      <c r="A684" s="36"/>
      <c r="B684" s="37"/>
      <c r="C684" s="248" t="s">
        <v>1059</v>
      </c>
      <c r="D684" s="248" t="s">
        <v>222</v>
      </c>
      <c r="E684" s="249" t="s">
        <v>1060</v>
      </c>
      <c r="F684" s="250" t="s">
        <v>1061</v>
      </c>
      <c r="G684" s="251" t="s">
        <v>350</v>
      </c>
      <c r="H684" s="252">
        <v>1</v>
      </c>
      <c r="I684" s="253"/>
      <c r="J684" s="254">
        <f>ROUND(I684*H684,1)</f>
        <v>0</v>
      </c>
      <c r="K684" s="250" t="s">
        <v>19</v>
      </c>
      <c r="L684" s="255"/>
      <c r="M684" s="256" t="s">
        <v>19</v>
      </c>
      <c r="N684" s="257" t="s">
        <v>44</v>
      </c>
      <c r="O684" s="66"/>
      <c r="P684" s="197">
        <f>O684*H684</f>
        <v>0</v>
      </c>
      <c r="Q684" s="197">
        <v>0.04</v>
      </c>
      <c r="R684" s="197">
        <f>Q684*H684</f>
        <v>0.04</v>
      </c>
      <c r="S684" s="197">
        <v>0</v>
      </c>
      <c r="T684" s="197">
        <f>S684*H684</f>
        <v>0</v>
      </c>
      <c r="U684" s="198" t="s">
        <v>19</v>
      </c>
      <c r="V684" s="36"/>
      <c r="W684" s="36"/>
      <c r="X684" s="36"/>
      <c r="Y684" s="36"/>
      <c r="Z684" s="36"/>
      <c r="AA684" s="36"/>
      <c r="AB684" s="36"/>
      <c r="AC684" s="36"/>
      <c r="AD684" s="36"/>
      <c r="AE684" s="36"/>
      <c r="AR684" s="199" t="s">
        <v>323</v>
      </c>
      <c r="AT684" s="199" t="s">
        <v>222</v>
      </c>
      <c r="AU684" s="199" t="s">
        <v>81</v>
      </c>
      <c r="AY684" s="19" t="s">
        <v>147</v>
      </c>
      <c r="BE684" s="200">
        <f>IF(N684="základní",J684,0)</f>
        <v>0</v>
      </c>
      <c r="BF684" s="200">
        <f>IF(N684="snížená",J684,0)</f>
        <v>0</v>
      </c>
      <c r="BG684" s="200">
        <f>IF(N684="zákl. přenesená",J684,0)</f>
        <v>0</v>
      </c>
      <c r="BH684" s="200">
        <f>IF(N684="sníž. přenesená",J684,0)</f>
        <v>0</v>
      </c>
      <c r="BI684" s="200">
        <f>IF(N684="nulová",J684,0)</f>
        <v>0</v>
      </c>
      <c r="BJ684" s="19" t="s">
        <v>81</v>
      </c>
      <c r="BK684" s="200">
        <f>ROUND(I684*H684,1)</f>
        <v>0</v>
      </c>
      <c r="BL684" s="19" t="s">
        <v>189</v>
      </c>
      <c r="BM684" s="199" t="s">
        <v>1062</v>
      </c>
    </row>
    <row r="685" spans="1:65" s="2" customFormat="1" ht="14.4" customHeight="1">
      <c r="A685" s="36"/>
      <c r="B685" s="37"/>
      <c r="C685" s="188" t="s">
        <v>1063</v>
      </c>
      <c r="D685" s="188" t="s">
        <v>151</v>
      </c>
      <c r="E685" s="189" t="s">
        <v>1064</v>
      </c>
      <c r="F685" s="190" t="s">
        <v>1065</v>
      </c>
      <c r="G685" s="191" t="s">
        <v>350</v>
      </c>
      <c r="H685" s="192">
        <v>1</v>
      </c>
      <c r="I685" s="193"/>
      <c r="J685" s="194">
        <f>ROUND(I685*H685,1)</f>
        <v>0</v>
      </c>
      <c r="K685" s="190" t="s">
        <v>19</v>
      </c>
      <c r="L685" s="41"/>
      <c r="M685" s="195" t="s">
        <v>19</v>
      </c>
      <c r="N685" s="196" t="s">
        <v>44</v>
      </c>
      <c r="O685" s="66"/>
      <c r="P685" s="197">
        <f>O685*H685</f>
        <v>0</v>
      </c>
      <c r="Q685" s="197">
        <v>0</v>
      </c>
      <c r="R685" s="197">
        <f>Q685*H685</f>
        <v>0</v>
      </c>
      <c r="S685" s="197">
        <v>0</v>
      </c>
      <c r="T685" s="197">
        <f>S685*H685</f>
        <v>0</v>
      </c>
      <c r="U685" s="198" t="s">
        <v>19</v>
      </c>
      <c r="V685" s="36"/>
      <c r="W685" s="36"/>
      <c r="X685" s="36"/>
      <c r="Y685" s="36"/>
      <c r="Z685" s="36"/>
      <c r="AA685" s="36"/>
      <c r="AB685" s="36"/>
      <c r="AC685" s="36"/>
      <c r="AD685" s="36"/>
      <c r="AE685" s="36"/>
      <c r="AR685" s="199" t="s">
        <v>189</v>
      </c>
      <c r="AT685" s="199" t="s">
        <v>151</v>
      </c>
      <c r="AU685" s="199" t="s">
        <v>81</v>
      </c>
      <c r="AY685" s="19" t="s">
        <v>147</v>
      </c>
      <c r="BE685" s="200">
        <f>IF(N685="základní",J685,0)</f>
        <v>0</v>
      </c>
      <c r="BF685" s="200">
        <f>IF(N685="snížená",J685,0)</f>
        <v>0</v>
      </c>
      <c r="BG685" s="200">
        <f>IF(N685="zákl. přenesená",J685,0)</f>
        <v>0</v>
      </c>
      <c r="BH685" s="200">
        <f>IF(N685="sníž. přenesená",J685,0)</f>
        <v>0</v>
      </c>
      <c r="BI685" s="200">
        <f>IF(N685="nulová",J685,0)</f>
        <v>0</v>
      </c>
      <c r="BJ685" s="19" t="s">
        <v>81</v>
      </c>
      <c r="BK685" s="200">
        <f>ROUND(I685*H685,1)</f>
        <v>0</v>
      </c>
      <c r="BL685" s="19" t="s">
        <v>189</v>
      </c>
      <c r="BM685" s="199" t="s">
        <v>1066</v>
      </c>
    </row>
    <row r="686" spans="1:65" s="2" customFormat="1" ht="134.4">
      <c r="A686" s="36"/>
      <c r="B686" s="37"/>
      <c r="C686" s="38"/>
      <c r="D686" s="201" t="s">
        <v>158</v>
      </c>
      <c r="E686" s="38"/>
      <c r="F686" s="202" t="s">
        <v>1058</v>
      </c>
      <c r="G686" s="38"/>
      <c r="H686" s="38"/>
      <c r="I686" s="110"/>
      <c r="J686" s="38"/>
      <c r="K686" s="38"/>
      <c r="L686" s="41"/>
      <c r="M686" s="203"/>
      <c r="N686" s="204"/>
      <c r="O686" s="66"/>
      <c r="P686" s="66"/>
      <c r="Q686" s="66"/>
      <c r="R686" s="66"/>
      <c r="S686" s="66"/>
      <c r="T686" s="66"/>
      <c r="U686" s="67"/>
      <c r="V686" s="36"/>
      <c r="W686" s="36"/>
      <c r="X686" s="36"/>
      <c r="Y686" s="36"/>
      <c r="Z686" s="36"/>
      <c r="AA686" s="36"/>
      <c r="AB686" s="36"/>
      <c r="AC686" s="36"/>
      <c r="AD686" s="36"/>
      <c r="AE686" s="36"/>
      <c r="AT686" s="19" t="s">
        <v>158</v>
      </c>
      <c r="AU686" s="19" t="s">
        <v>81</v>
      </c>
    </row>
    <row r="687" spans="1:65" s="2" customFormat="1" ht="19.8" customHeight="1">
      <c r="A687" s="36"/>
      <c r="B687" s="37"/>
      <c r="C687" s="248" t="s">
        <v>1067</v>
      </c>
      <c r="D687" s="248" t="s">
        <v>222</v>
      </c>
      <c r="E687" s="249" t="s">
        <v>1068</v>
      </c>
      <c r="F687" s="250" t="s">
        <v>1069</v>
      </c>
      <c r="G687" s="251" t="s">
        <v>350</v>
      </c>
      <c r="H687" s="252">
        <v>1</v>
      </c>
      <c r="I687" s="253"/>
      <c r="J687" s="254">
        <f>ROUND(I687*H687,1)</f>
        <v>0</v>
      </c>
      <c r="K687" s="250" t="s">
        <v>19</v>
      </c>
      <c r="L687" s="255"/>
      <c r="M687" s="256" t="s">
        <v>19</v>
      </c>
      <c r="N687" s="257" t="s">
        <v>44</v>
      </c>
      <c r="O687" s="66"/>
      <c r="P687" s="197">
        <f>O687*H687</f>
        <v>0</v>
      </c>
      <c r="Q687" s="197">
        <v>4.1999999999999997E-3</v>
      </c>
      <c r="R687" s="197">
        <f>Q687*H687</f>
        <v>4.1999999999999997E-3</v>
      </c>
      <c r="S687" s="197">
        <v>0</v>
      </c>
      <c r="T687" s="197">
        <f>S687*H687</f>
        <v>0</v>
      </c>
      <c r="U687" s="198" t="s">
        <v>19</v>
      </c>
      <c r="V687" s="36"/>
      <c r="W687" s="36"/>
      <c r="X687" s="36"/>
      <c r="Y687" s="36"/>
      <c r="Z687" s="36"/>
      <c r="AA687" s="36"/>
      <c r="AB687" s="36"/>
      <c r="AC687" s="36"/>
      <c r="AD687" s="36"/>
      <c r="AE687" s="36"/>
      <c r="AR687" s="199" t="s">
        <v>323</v>
      </c>
      <c r="AT687" s="199" t="s">
        <v>222</v>
      </c>
      <c r="AU687" s="199" t="s">
        <v>81</v>
      </c>
      <c r="AY687" s="19" t="s">
        <v>147</v>
      </c>
      <c r="BE687" s="200">
        <f>IF(N687="základní",J687,0)</f>
        <v>0</v>
      </c>
      <c r="BF687" s="200">
        <f>IF(N687="snížená",J687,0)</f>
        <v>0</v>
      </c>
      <c r="BG687" s="200">
        <f>IF(N687="zákl. přenesená",J687,0)</f>
        <v>0</v>
      </c>
      <c r="BH687" s="200">
        <f>IF(N687="sníž. přenesená",J687,0)</f>
        <v>0</v>
      </c>
      <c r="BI687" s="200">
        <f>IF(N687="nulová",J687,0)</f>
        <v>0</v>
      </c>
      <c r="BJ687" s="19" t="s">
        <v>81</v>
      </c>
      <c r="BK687" s="200">
        <f>ROUND(I687*H687,1)</f>
        <v>0</v>
      </c>
      <c r="BL687" s="19" t="s">
        <v>189</v>
      </c>
      <c r="BM687" s="199" t="s">
        <v>1070</v>
      </c>
    </row>
    <row r="688" spans="1:65" s="2" customFormat="1" ht="14.4" customHeight="1">
      <c r="A688" s="36"/>
      <c r="B688" s="37"/>
      <c r="C688" s="248" t="s">
        <v>1071</v>
      </c>
      <c r="D688" s="248" t="s">
        <v>222</v>
      </c>
      <c r="E688" s="249" t="s">
        <v>1072</v>
      </c>
      <c r="F688" s="250" t="s">
        <v>1073</v>
      </c>
      <c r="G688" s="251" t="s">
        <v>350</v>
      </c>
      <c r="H688" s="252">
        <v>1</v>
      </c>
      <c r="I688" s="253"/>
      <c r="J688" s="254">
        <f>ROUND(I688*H688,1)</f>
        <v>0</v>
      </c>
      <c r="K688" s="250" t="s">
        <v>19</v>
      </c>
      <c r="L688" s="255"/>
      <c r="M688" s="256" t="s">
        <v>19</v>
      </c>
      <c r="N688" s="257" t="s">
        <v>44</v>
      </c>
      <c r="O688" s="66"/>
      <c r="P688" s="197">
        <f>O688*H688</f>
        <v>0</v>
      </c>
      <c r="Q688" s="197">
        <v>1E-3</v>
      </c>
      <c r="R688" s="197">
        <f>Q688*H688</f>
        <v>1E-3</v>
      </c>
      <c r="S688" s="197">
        <v>0</v>
      </c>
      <c r="T688" s="197">
        <f>S688*H688</f>
        <v>0</v>
      </c>
      <c r="U688" s="198" t="s">
        <v>19</v>
      </c>
      <c r="V688" s="36"/>
      <c r="W688" s="36"/>
      <c r="X688" s="36"/>
      <c r="Y688" s="36"/>
      <c r="Z688" s="36"/>
      <c r="AA688" s="36"/>
      <c r="AB688" s="36"/>
      <c r="AC688" s="36"/>
      <c r="AD688" s="36"/>
      <c r="AE688" s="36"/>
      <c r="AR688" s="199" t="s">
        <v>323</v>
      </c>
      <c r="AT688" s="199" t="s">
        <v>222</v>
      </c>
      <c r="AU688" s="199" t="s">
        <v>81</v>
      </c>
      <c r="AY688" s="19" t="s">
        <v>147</v>
      </c>
      <c r="BE688" s="200">
        <f>IF(N688="základní",J688,0)</f>
        <v>0</v>
      </c>
      <c r="BF688" s="200">
        <f>IF(N688="snížená",J688,0)</f>
        <v>0</v>
      </c>
      <c r="BG688" s="200">
        <f>IF(N688="zákl. přenesená",J688,0)</f>
        <v>0</v>
      </c>
      <c r="BH688" s="200">
        <f>IF(N688="sníž. přenesená",J688,0)</f>
        <v>0</v>
      </c>
      <c r="BI688" s="200">
        <f>IF(N688="nulová",J688,0)</f>
        <v>0</v>
      </c>
      <c r="BJ688" s="19" t="s">
        <v>81</v>
      </c>
      <c r="BK688" s="200">
        <f>ROUND(I688*H688,1)</f>
        <v>0</v>
      </c>
      <c r="BL688" s="19" t="s">
        <v>189</v>
      </c>
      <c r="BM688" s="199" t="s">
        <v>1074</v>
      </c>
    </row>
    <row r="689" spans="1:65" s="2" customFormat="1" ht="14.4" customHeight="1">
      <c r="A689" s="36"/>
      <c r="B689" s="37"/>
      <c r="C689" s="248" t="s">
        <v>1075</v>
      </c>
      <c r="D689" s="248" t="s">
        <v>222</v>
      </c>
      <c r="E689" s="249" t="s">
        <v>1076</v>
      </c>
      <c r="F689" s="250" t="s">
        <v>1077</v>
      </c>
      <c r="G689" s="251" t="s">
        <v>350</v>
      </c>
      <c r="H689" s="252">
        <v>1</v>
      </c>
      <c r="I689" s="253"/>
      <c r="J689" s="254">
        <f>ROUND(I689*H689,1)</f>
        <v>0</v>
      </c>
      <c r="K689" s="250" t="s">
        <v>19</v>
      </c>
      <c r="L689" s="255"/>
      <c r="M689" s="256" t="s">
        <v>19</v>
      </c>
      <c r="N689" s="257" t="s">
        <v>44</v>
      </c>
      <c r="O689" s="66"/>
      <c r="P689" s="197">
        <f>O689*H689</f>
        <v>0</v>
      </c>
      <c r="Q689" s="197">
        <v>1E-3</v>
      </c>
      <c r="R689" s="197">
        <f>Q689*H689</f>
        <v>1E-3</v>
      </c>
      <c r="S689" s="197">
        <v>0</v>
      </c>
      <c r="T689" s="197">
        <f>S689*H689</f>
        <v>0</v>
      </c>
      <c r="U689" s="198" t="s">
        <v>19</v>
      </c>
      <c r="V689" s="36"/>
      <c r="W689" s="36"/>
      <c r="X689" s="36"/>
      <c r="Y689" s="36"/>
      <c r="Z689" s="36"/>
      <c r="AA689" s="36"/>
      <c r="AB689" s="36"/>
      <c r="AC689" s="36"/>
      <c r="AD689" s="36"/>
      <c r="AE689" s="36"/>
      <c r="AR689" s="199" t="s">
        <v>323</v>
      </c>
      <c r="AT689" s="199" t="s">
        <v>222</v>
      </c>
      <c r="AU689" s="199" t="s">
        <v>81</v>
      </c>
      <c r="AY689" s="19" t="s">
        <v>147</v>
      </c>
      <c r="BE689" s="200">
        <f>IF(N689="základní",J689,0)</f>
        <v>0</v>
      </c>
      <c r="BF689" s="200">
        <f>IF(N689="snížená",J689,0)</f>
        <v>0</v>
      </c>
      <c r="BG689" s="200">
        <f>IF(N689="zákl. přenesená",J689,0)</f>
        <v>0</v>
      </c>
      <c r="BH689" s="200">
        <f>IF(N689="sníž. přenesená",J689,0)</f>
        <v>0</v>
      </c>
      <c r="BI689" s="200">
        <f>IF(N689="nulová",J689,0)</f>
        <v>0</v>
      </c>
      <c r="BJ689" s="19" t="s">
        <v>81</v>
      </c>
      <c r="BK689" s="200">
        <f>ROUND(I689*H689,1)</f>
        <v>0</v>
      </c>
      <c r="BL689" s="19" t="s">
        <v>189</v>
      </c>
      <c r="BM689" s="199" t="s">
        <v>1078</v>
      </c>
    </row>
    <row r="690" spans="1:65" s="2" customFormat="1" ht="19.8" customHeight="1">
      <c r="A690" s="36"/>
      <c r="B690" s="37"/>
      <c r="C690" s="188" t="s">
        <v>1079</v>
      </c>
      <c r="D690" s="188" t="s">
        <v>151</v>
      </c>
      <c r="E690" s="189" t="s">
        <v>1080</v>
      </c>
      <c r="F690" s="190" t="s">
        <v>1081</v>
      </c>
      <c r="G690" s="191" t="s">
        <v>967</v>
      </c>
      <c r="H690" s="258"/>
      <c r="I690" s="193"/>
      <c r="J690" s="194">
        <f>ROUND(I690*H690,1)</f>
        <v>0</v>
      </c>
      <c r="K690" s="190" t="s">
        <v>155</v>
      </c>
      <c r="L690" s="41"/>
      <c r="M690" s="195" t="s">
        <v>19</v>
      </c>
      <c r="N690" s="196" t="s">
        <v>44</v>
      </c>
      <c r="O690" s="66"/>
      <c r="P690" s="197">
        <f>O690*H690</f>
        <v>0</v>
      </c>
      <c r="Q690" s="197">
        <v>0</v>
      </c>
      <c r="R690" s="197">
        <f>Q690*H690</f>
        <v>0</v>
      </c>
      <c r="S690" s="197">
        <v>0</v>
      </c>
      <c r="T690" s="197">
        <f>S690*H690</f>
        <v>0</v>
      </c>
      <c r="U690" s="198" t="s">
        <v>19</v>
      </c>
      <c r="V690" s="36"/>
      <c r="W690" s="36"/>
      <c r="X690" s="36"/>
      <c r="Y690" s="36"/>
      <c r="Z690" s="36"/>
      <c r="AA690" s="36"/>
      <c r="AB690" s="36"/>
      <c r="AC690" s="36"/>
      <c r="AD690" s="36"/>
      <c r="AE690" s="36"/>
      <c r="AR690" s="199" t="s">
        <v>189</v>
      </c>
      <c r="AT690" s="199" t="s">
        <v>151</v>
      </c>
      <c r="AU690" s="199" t="s">
        <v>81</v>
      </c>
      <c r="AY690" s="19" t="s">
        <v>147</v>
      </c>
      <c r="BE690" s="200">
        <f>IF(N690="základní",J690,0)</f>
        <v>0</v>
      </c>
      <c r="BF690" s="200">
        <f>IF(N690="snížená",J690,0)</f>
        <v>0</v>
      </c>
      <c r="BG690" s="200">
        <f>IF(N690="zákl. přenesená",J690,0)</f>
        <v>0</v>
      </c>
      <c r="BH690" s="200">
        <f>IF(N690="sníž. přenesená",J690,0)</f>
        <v>0</v>
      </c>
      <c r="BI690" s="200">
        <f>IF(N690="nulová",J690,0)</f>
        <v>0</v>
      </c>
      <c r="BJ690" s="19" t="s">
        <v>81</v>
      </c>
      <c r="BK690" s="200">
        <f>ROUND(I690*H690,1)</f>
        <v>0</v>
      </c>
      <c r="BL690" s="19" t="s">
        <v>189</v>
      </c>
      <c r="BM690" s="199" t="s">
        <v>1082</v>
      </c>
    </row>
    <row r="691" spans="1:65" s="2" customFormat="1" ht="96">
      <c r="A691" s="36"/>
      <c r="B691" s="37"/>
      <c r="C691" s="38"/>
      <c r="D691" s="201" t="s">
        <v>158</v>
      </c>
      <c r="E691" s="38"/>
      <c r="F691" s="202" t="s">
        <v>1083</v>
      </c>
      <c r="G691" s="38"/>
      <c r="H691" s="38"/>
      <c r="I691" s="110"/>
      <c r="J691" s="38"/>
      <c r="K691" s="38"/>
      <c r="L691" s="41"/>
      <c r="M691" s="203"/>
      <c r="N691" s="204"/>
      <c r="O691" s="66"/>
      <c r="P691" s="66"/>
      <c r="Q691" s="66"/>
      <c r="R691" s="66"/>
      <c r="S691" s="66"/>
      <c r="T691" s="66"/>
      <c r="U691" s="67"/>
      <c r="V691" s="36"/>
      <c r="W691" s="36"/>
      <c r="X691" s="36"/>
      <c r="Y691" s="36"/>
      <c r="Z691" s="36"/>
      <c r="AA691" s="36"/>
      <c r="AB691" s="36"/>
      <c r="AC691" s="36"/>
      <c r="AD691" s="36"/>
      <c r="AE691" s="36"/>
      <c r="AT691" s="19" t="s">
        <v>158</v>
      </c>
      <c r="AU691" s="19" t="s">
        <v>81</v>
      </c>
    </row>
    <row r="692" spans="1:65" s="12" customFormat="1" ht="22.8" customHeight="1">
      <c r="B692" s="172"/>
      <c r="C692" s="173"/>
      <c r="D692" s="174" t="s">
        <v>71</v>
      </c>
      <c r="E692" s="186" t="s">
        <v>1084</v>
      </c>
      <c r="F692" s="186" t="s">
        <v>1085</v>
      </c>
      <c r="G692" s="173"/>
      <c r="H692" s="173"/>
      <c r="I692" s="176"/>
      <c r="J692" s="187">
        <f>BK692</f>
        <v>0</v>
      </c>
      <c r="K692" s="173"/>
      <c r="L692" s="178"/>
      <c r="M692" s="179"/>
      <c r="N692" s="180"/>
      <c r="O692" s="180"/>
      <c r="P692" s="181">
        <f>SUM(P693:P709)</f>
        <v>0</v>
      </c>
      <c r="Q692" s="180"/>
      <c r="R692" s="181">
        <f>SUM(R693:R709)</f>
        <v>5.1759999999999992E-3</v>
      </c>
      <c r="S692" s="180"/>
      <c r="T692" s="181">
        <f>SUM(T693:T709)</f>
        <v>0</v>
      </c>
      <c r="U692" s="182"/>
      <c r="AR692" s="183" t="s">
        <v>81</v>
      </c>
      <c r="AT692" s="184" t="s">
        <v>71</v>
      </c>
      <c r="AU692" s="184" t="s">
        <v>77</v>
      </c>
      <c r="AY692" s="183" t="s">
        <v>147</v>
      </c>
      <c r="BK692" s="185">
        <f>SUM(BK693:BK709)</f>
        <v>0</v>
      </c>
    </row>
    <row r="693" spans="1:65" s="2" customFormat="1" ht="14.4" customHeight="1">
      <c r="A693" s="36"/>
      <c r="B693" s="37"/>
      <c r="C693" s="188" t="s">
        <v>1086</v>
      </c>
      <c r="D693" s="188" t="s">
        <v>151</v>
      </c>
      <c r="E693" s="189" t="s">
        <v>1087</v>
      </c>
      <c r="F693" s="190" t="s">
        <v>1088</v>
      </c>
      <c r="G693" s="191" t="s">
        <v>213</v>
      </c>
      <c r="H693" s="192">
        <v>0.12</v>
      </c>
      <c r="I693" s="193"/>
      <c r="J693" s="194">
        <f>ROUND(I693*H693,1)</f>
        <v>0</v>
      </c>
      <c r="K693" s="190" t="s">
        <v>155</v>
      </c>
      <c r="L693" s="41"/>
      <c r="M693" s="195" t="s">
        <v>19</v>
      </c>
      <c r="N693" s="196" t="s">
        <v>44</v>
      </c>
      <c r="O693" s="66"/>
      <c r="P693" s="197">
        <f>O693*H693</f>
        <v>0</v>
      </c>
      <c r="Q693" s="197">
        <v>2.9999999999999997E-4</v>
      </c>
      <c r="R693" s="197">
        <f>Q693*H693</f>
        <v>3.5999999999999994E-5</v>
      </c>
      <c r="S693" s="197">
        <v>0</v>
      </c>
      <c r="T693" s="197">
        <f>S693*H693</f>
        <v>0</v>
      </c>
      <c r="U693" s="198" t="s">
        <v>19</v>
      </c>
      <c r="V693" s="36"/>
      <c r="W693" s="36"/>
      <c r="X693" s="36"/>
      <c r="Y693" s="36"/>
      <c r="Z693" s="36"/>
      <c r="AA693" s="36"/>
      <c r="AB693" s="36"/>
      <c r="AC693" s="36"/>
      <c r="AD693" s="36"/>
      <c r="AE693" s="36"/>
      <c r="AR693" s="199" t="s">
        <v>189</v>
      </c>
      <c r="AT693" s="199" t="s">
        <v>151</v>
      </c>
      <c r="AU693" s="199" t="s">
        <v>81</v>
      </c>
      <c r="AY693" s="19" t="s">
        <v>147</v>
      </c>
      <c r="BE693" s="200">
        <f>IF(N693="základní",J693,0)</f>
        <v>0</v>
      </c>
      <c r="BF693" s="200">
        <f>IF(N693="snížená",J693,0)</f>
        <v>0</v>
      </c>
      <c r="BG693" s="200">
        <f>IF(N693="zákl. přenesená",J693,0)</f>
        <v>0</v>
      </c>
      <c r="BH693" s="200">
        <f>IF(N693="sníž. přenesená",J693,0)</f>
        <v>0</v>
      </c>
      <c r="BI693" s="200">
        <f>IF(N693="nulová",J693,0)</f>
        <v>0</v>
      </c>
      <c r="BJ693" s="19" t="s">
        <v>81</v>
      </c>
      <c r="BK693" s="200">
        <f>ROUND(I693*H693,1)</f>
        <v>0</v>
      </c>
      <c r="BL693" s="19" t="s">
        <v>189</v>
      </c>
      <c r="BM693" s="199" t="s">
        <v>1089</v>
      </c>
    </row>
    <row r="694" spans="1:65" s="2" customFormat="1" ht="48">
      <c r="A694" s="36"/>
      <c r="B694" s="37"/>
      <c r="C694" s="38"/>
      <c r="D694" s="201" t="s">
        <v>158</v>
      </c>
      <c r="E694" s="38"/>
      <c r="F694" s="202" t="s">
        <v>1090</v>
      </c>
      <c r="G694" s="38"/>
      <c r="H694" s="38"/>
      <c r="I694" s="110"/>
      <c r="J694" s="38"/>
      <c r="K694" s="38"/>
      <c r="L694" s="41"/>
      <c r="M694" s="203"/>
      <c r="N694" s="204"/>
      <c r="O694" s="66"/>
      <c r="P694" s="66"/>
      <c r="Q694" s="66"/>
      <c r="R694" s="66"/>
      <c r="S694" s="66"/>
      <c r="T694" s="66"/>
      <c r="U694" s="67"/>
      <c r="V694" s="36"/>
      <c r="W694" s="36"/>
      <c r="X694" s="36"/>
      <c r="Y694" s="36"/>
      <c r="Z694" s="36"/>
      <c r="AA694" s="36"/>
      <c r="AB694" s="36"/>
      <c r="AC694" s="36"/>
      <c r="AD694" s="36"/>
      <c r="AE694" s="36"/>
      <c r="AT694" s="19" t="s">
        <v>158</v>
      </c>
      <c r="AU694" s="19" t="s">
        <v>81</v>
      </c>
    </row>
    <row r="695" spans="1:65" s="13" customFormat="1" ht="10.199999999999999">
      <c r="B695" s="205"/>
      <c r="C695" s="206"/>
      <c r="D695" s="201" t="s">
        <v>160</v>
      </c>
      <c r="E695" s="207" t="s">
        <v>19</v>
      </c>
      <c r="F695" s="208" t="s">
        <v>1091</v>
      </c>
      <c r="G695" s="206"/>
      <c r="H695" s="209">
        <v>0.12</v>
      </c>
      <c r="I695" s="210"/>
      <c r="J695" s="206"/>
      <c r="K695" s="206"/>
      <c r="L695" s="211"/>
      <c r="M695" s="212"/>
      <c r="N695" s="213"/>
      <c r="O695" s="213"/>
      <c r="P695" s="213"/>
      <c r="Q695" s="213"/>
      <c r="R695" s="213"/>
      <c r="S695" s="213"/>
      <c r="T695" s="213"/>
      <c r="U695" s="214"/>
      <c r="AT695" s="215" t="s">
        <v>160</v>
      </c>
      <c r="AU695" s="215" t="s">
        <v>81</v>
      </c>
      <c r="AV695" s="13" t="s">
        <v>81</v>
      </c>
      <c r="AW695" s="13" t="s">
        <v>33</v>
      </c>
      <c r="AX695" s="13" t="s">
        <v>77</v>
      </c>
      <c r="AY695" s="215" t="s">
        <v>147</v>
      </c>
    </row>
    <row r="696" spans="1:65" s="2" customFormat="1" ht="19.8" customHeight="1">
      <c r="A696" s="36"/>
      <c r="B696" s="37"/>
      <c r="C696" s="188" t="s">
        <v>1092</v>
      </c>
      <c r="D696" s="188" t="s">
        <v>151</v>
      </c>
      <c r="E696" s="189" t="s">
        <v>1093</v>
      </c>
      <c r="F696" s="190" t="s">
        <v>1094</v>
      </c>
      <c r="G696" s="191" t="s">
        <v>213</v>
      </c>
      <c r="H696" s="192">
        <v>0.12</v>
      </c>
      <c r="I696" s="193"/>
      <c r="J696" s="194">
        <f>ROUND(I696*H696,1)</f>
        <v>0</v>
      </c>
      <c r="K696" s="190" t="s">
        <v>155</v>
      </c>
      <c r="L696" s="41"/>
      <c r="M696" s="195" t="s">
        <v>19</v>
      </c>
      <c r="N696" s="196" t="s">
        <v>44</v>
      </c>
      <c r="O696" s="66"/>
      <c r="P696" s="197">
        <f>O696*H696</f>
        <v>0</v>
      </c>
      <c r="Q696" s="197">
        <v>4.4999999999999997E-3</v>
      </c>
      <c r="R696" s="197">
        <f>Q696*H696</f>
        <v>5.399999999999999E-4</v>
      </c>
      <c r="S696" s="197">
        <v>0</v>
      </c>
      <c r="T696" s="197">
        <f>S696*H696</f>
        <v>0</v>
      </c>
      <c r="U696" s="198" t="s">
        <v>19</v>
      </c>
      <c r="V696" s="36"/>
      <c r="W696" s="36"/>
      <c r="X696" s="36"/>
      <c r="Y696" s="36"/>
      <c r="Z696" s="36"/>
      <c r="AA696" s="36"/>
      <c r="AB696" s="36"/>
      <c r="AC696" s="36"/>
      <c r="AD696" s="36"/>
      <c r="AE696" s="36"/>
      <c r="AR696" s="199" t="s">
        <v>189</v>
      </c>
      <c r="AT696" s="199" t="s">
        <v>151</v>
      </c>
      <c r="AU696" s="199" t="s">
        <v>81</v>
      </c>
      <c r="AY696" s="19" t="s">
        <v>147</v>
      </c>
      <c r="BE696" s="200">
        <f>IF(N696="základní",J696,0)</f>
        <v>0</v>
      </c>
      <c r="BF696" s="200">
        <f>IF(N696="snížená",J696,0)</f>
        <v>0</v>
      </c>
      <c r="BG696" s="200">
        <f>IF(N696="zákl. přenesená",J696,0)</f>
        <v>0</v>
      </c>
      <c r="BH696" s="200">
        <f>IF(N696="sníž. přenesená",J696,0)</f>
        <v>0</v>
      </c>
      <c r="BI696" s="200">
        <f>IF(N696="nulová",J696,0)</f>
        <v>0</v>
      </c>
      <c r="BJ696" s="19" t="s">
        <v>81</v>
      </c>
      <c r="BK696" s="200">
        <f>ROUND(I696*H696,1)</f>
        <v>0</v>
      </c>
      <c r="BL696" s="19" t="s">
        <v>189</v>
      </c>
      <c r="BM696" s="199" t="s">
        <v>1095</v>
      </c>
    </row>
    <row r="697" spans="1:65" s="2" customFormat="1" ht="48">
      <c r="A697" s="36"/>
      <c r="B697" s="37"/>
      <c r="C697" s="38"/>
      <c r="D697" s="201" t="s">
        <v>158</v>
      </c>
      <c r="E697" s="38"/>
      <c r="F697" s="202" t="s">
        <v>1090</v>
      </c>
      <c r="G697" s="38"/>
      <c r="H697" s="38"/>
      <c r="I697" s="110"/>
      <c r="J697" s="38"/>
      <c r="K697" s="38"/>
      <c r="L697" s="41"/>
      <c r="M697" s="203"/>
      <c r="N697" s="204"/>
      <c r="O697" s="66"/>
      <c r="P697" s="66"/>
      <c r="Q697" s="66"/>
      <c r="R697" s="66"/>
      <c r="S697" s="66"/>
      <c r="T697" s="66"/>
      <c r="U697" s="67"/>
      <c r="V697" s="36"/>
      <c r="W697" s="36"/>
      <c r="X697" s="36"/>
      <c r="Y697" s="36"/>
      <c r="Z697" s="36"/>
      <c r="AA697" s="36"/>
      <c r="AB697" s="36"/>
      <c r="AC697" s="36"/>
      <c r="AD697" s="36"/>
      <c r="AE697" s="36"/>
      <c r="AT697" s="19" t="s">
        <v>158</v>
      </c>
      <c r="AU697" s="19" t="s">
        <v>81</v>
      </c>
    </row>
    <row r="698" spans="1:65" s="2" customFormat="1" ht="19.8" customHeight="1">
      <c r="A698" s="36"/>
      <c r="B698" s="37"/>
      <c r="C698" s="188" t="s">
        <v>1096</v>
      </c>
      <c r="D698" s="188" t="s">
        <v>151</v>
      </c>
      <c r="E698" s="189" t="s">
        <v>1097</v>
      </c>
      <c r="F698" s="190" t="s">
        <v>1098</v>
      </c>
      <c r="G698" s="191" t="s">
        <v>213</v>
      </c>
      <c r="H698" s="192">
        <v>0.12</v>
      </c>
      <c r="I698" s="193"/>
      <c r="J698" s="194">
        <f>ROUND(I698*H698,1)</f>
        <v>0</v>
      </c>
      <c r="K698" s="190" t="s">
        <v>155</v>
      </c>
      <c r="L698" s="41"/>
      <c r="M698" s="195" t="s">
        <v>19</v>
      </c>
      <c r="N698" s="196" t="s">
        <v>44</v>
      </c>
      <c r="O698" s="66"/>
      <c r="P698" s="197">
        <f>O698*H698</f>
        <v>0</v>
      </c>
      <c r="Q698" s="197">
        <v>5.1399999999999996E-3</v>
      </c>
      <c r="R698" s="197">
        <f>Q698*H698</f>
        <v>6.1679999999999992E-4</v>
      </c>
      <c r="S698" s="197">
        <v>0</v>
      </c>
      <c r="T698" s="197">
        <f>S698*H698</f>
        <v>0</v>
      </c>
      <c r="U698" s="198" t="s">
        <v>19</v>
      </c>
      <c r="V698" s="36"/>
      <c r="W698" s="36"/>
      <c r="X698" s="36"/>
      <c r="Y698" s="36"/>
      <c r="Z698" s="36"/>
      <c r="AA698" s="36"/>
      <c r="AB698" s="36"/>
      <c r="AC698" s="36"/>
      <c r="AD698" s="36"/>
      <c r="AE698" s="36"/>
      <c r="AR698" s="199" t="s">
        <v>189</v>
      </c>
      <c r="AT698" s="199" t="s">
        <v>151</v>
      </c>
      <c r="AU698" s="199" t="s">
        <v>81</v>
      </c>
      <c r="AY698" s="19" t="s">
        <v>147</v>
      </c>
      <c r="BE698" s="200">
        <f>IF(N698="základní",J698,0)</f>
        <v>0</v>
      </c>
      <c r="BF698" s="200">
        <f>IF(N698="snížená",J698,0)</f>
        <v>0</v>
      </c>
      <c r="BG698" s="200">
        <f>IF(N698="zákl. přenesená",J698,0)</f>
        <v>0</v>
      </c>
      <c r="BH698" s="200">
        <f>IF(N698="sníž. přenesená",J698,0)</f>
        <v>0</v>
      </c>
      <c r="BI698" s="200">
        <f>IF(N698="nulová",J698,0)</f>
        <v>0</v>
      </c>
      <c r="BJ698" s="19" t="s">
        <v>81</v>
      </c>
      <c r="BK698" s="200">
        <f>ROUND(I698*H698,1)</f>
        <v>0</v>
      </c>
      <c r="BL698" s="19" t="s">
        <v>189</v>
      </c>
      <c r="BM698" s="199" t="s">
        <v>1099</v>
      </c>
    </row>
    <row r="699" spans="1:65" s="2" customFormat="1" ht="67.2">
      <c r="A699" s="36"/>
      <c r="B699" s="37"/>
      <c r="C699" s="38"/>
      <c r="D699" s="201" t="s">
        <v>158</v>
      </c>
      <c r="E699" s="38"/>
      <c r="F699" s="202" t="s">
        <v>1100</v>
      </c>
      <c r="G699" s="38"/>
      <c r="H699" s="38"/>
      <c r="I699" s="110"/>
      <c r="J699" s="38"/>
      <c r="K699" s="38"/>
      <c r="L699" s="41"/>
      <c r="M699" s="203"/>
      <c r="N699" s="204"/>
      <c r="O699" s="66"/>
      <c r="P699" s="66"/>
      <c r="Q699" s="66"/>
      <c r="R699" s="66"/>
      <c r="S699" s="66"/>
      <c r="T699" s="66"/>
      <c r="U699" s="67"/>
      <c r="V699" s="36"/>
      <c r="W699" s="36"/>
      <c r="X699" s="36"/>
      <c r="Y699" s="36"/>
      <c r="Z699" s="36"/>
      <c r="AA699" s="36"/>
      <c r="AB699" s="36"/>
      <c r="AC699" s="36"/>
      <c r="AD699" s="36"/>
      <c r="AE699" s="36"/>
      <c r="AT699" s="19" t="s">
        <v>158</v>
      </c>
      <c r="AU699" s="19" t="s">
        <v>81</v>
      </c>
    </row>
    <row r="700" spans="1:65" s="2" customFormat="1" ht="14.4" customHeight="1">
      <c r="A700" s="36"/>
      <c r="B700" s="37"/>
      <c r="C700" s="188" t="s">
        <v>1101</v>
      </c>
      <c r="D700" s="188" t="s">
        <v>151</v>
      </c>
      <c r="E700" s="189" t="s">
        <v>1102</v>
      </c>
      <c r="F700" s="190" t="s">
        <v>1103</v>
      </c>
      <c r="G700" s="191" t="s">
        <v>310</v>
      </c>
      <c r="H700" s="192">
        <v>1.4</v>
      </c>
      <c r="I700" s="193"/>
      <c r="J700" s="194">
        <f>ROUND(I700*H700,1)</f>
        <v>0</v>
      </c>
      <c r="K700" s="190" t="s">
        <v>155</v>
      </c>
      <c r="L700" s="41"/>
      <c r="M700" s="195" t="s">
        <v>19</v>
      </c>
      <c r="N700" s="196" t="s">
        <v>44</v>
      </c>
      <c r="O700" s="66"/>
      <c r="P700" s="197">
        <f>O700*H700</f>
        <v>0</v>
      </c>
      <c r="Q700" s="197">
        <v>3.2000000000000003E-4</v>
      </c>
      <c r="R700" s="197">
        <f>Q700*H700</f>
        <v>4.4799999999999999E-4</v>
      </c>
      <c r="S700" s="197">
        <v>0</v>
      </c>
      <c r="T700" s="197">
        <f>S700*H700</f>
        <v>0</v>
      </c>
      <c r="U700" s="198" t="s">
        <v>19</v>
      </c>
      <c r="V700" s="36"/>
      <c r="W700" s="36"/>
      <c r="X700" s="36"/>
      <c r="Y700" s="36"/>
      <c r="Z700" s="36"/>
      <c r="AA700" s="36"/>
      <c r="AB700" s="36"/>
      <c r="AC700" s="36"/>
      <c r="AD700" s="36"/>
      <c r="AE700" s="36"/>
      <c r="AR700" s="199" t="s">
        <v>189</v>
      </c>
      <c r="AT700" s="199" t="s">
        <v>151</v>
      </c>
      <c r="AU700" s="199" t="s">
        <v>81</v>
      </c>
      <c r="AY700" s="19" t="s">
        <v>147</v>
      </c>
      <c r="BE700" s="200">
        <f>IF(N700="základní",J700,0)</f>
        <v>0</v>
      </c>
      <c r="BF700" s="200">
        <f>IF(N700="snížená",J700,0)</f>
        <v>0</v>
      </c>
      <c r="BG700" s="200">
        <f>IF(N700="zákl. přenesená",J700,0)</f>
        <v>0</v>
      </c>
      <c r="BH700" s="200">
        <f>IF(N700="sníž. přenesená",J700,0)</f>
        <v>0</v>
      </c>
      <c r="BI700" s="200">
        <f>IF(N700="nulová",J700,0)</f>
        <v>0</v>
      </c>
      <c r="BJ700" s="19" t="s">
        <v>81</v>
      </c>
      <c r="BK700" s="200">
        <f>ROUND(I700*H700,1)</f>
        <v>0</v>
      </c>
      <c r="BL700" s="19" t="s">
        <v>189</v>
      </c>
      <c r="BM700" s="199" t="s">
        <v>1104</v>
      </c>
    </row>
    <row r="701" spans="1:65" s="2" customFormat="1" ht="67.2">
      <c r="A701" s="36"/>
      <c r="B701" s="37"/>
      <c r="C701" s="38"/>
      <c r="D701" s="201" t="s">
        <v>158</v>
      </c>
      <c r="E701" s="38"/>
      <c r="F701" s="202" t="s">
        <v>1100</v>
      </c>
      <c r="G701" s="38"/>
      <c r="H701" s="38"/>
      <c r="I701" s="110"/>
      <c r="J701" s="38"/>
      <c r="K701" s="38"/>
      <c r="L701" s="41"/>
      <c r="M701" s="203"/>
      <c r="N701" s="204"/>
      <c r="O701" s="66"/>
      <c r="P701" s="66"/>
      <c r="Q701" s="66"/>
      <c r="R701" s="66"/>
      <c r="S701" s="66"/>
      <c r="T701" s="66"/>
      <c r="U701" s="67"/>
      <c r="V701" s="36"/>
      <c r="W701" s="36"/>
      <c r="X701" s="36"/>
      <c r="Y701" s="36"/>
      <c r="Z701" s="36"/>
      <c r="AA701" s="36"/>
      <c r="AB701" s="36"/>
      <c r="AC701" s="36"/>
      <c r="AD701" s="36"/>
      <c r="AE701" s="36"/>
      <c r="AT701" s="19" t="s">
        <v>158</v>
      </c>
      <c r="AU701" s="19" t="s">
        <v>81</v>
      </c>
    </row>
    <row r="702" spans="1:65" s="13" customFormat="1" ht="10.199999999999999">
      <c r="B702" s="205"/>
      <c r="C702" s="206"/>
      <c r="D702" s="201" t="s">
        <v>160</v>
      </c>
      <c r="E702" s="207" t="s">
        <v>19</v>
      </c>
      <c r="F702" s="208" t="s">
        <v>1105</v>
      </c>
      <c r="G702" s="206"/>
      <c r="H702" s="209">
        <v>1.4</v>
      </c>
      <c r="I702" s="210"/>
      <c r="J702" s="206"/>
      <c r="K702" s="206"/>
      <c r="L702" s="211"/>
      <c r="M702" s="212"/>
      <c r="N702" s="213"/>
      <c r="O702" s="213"/>
      <c r="P702" s="213"/>
      <c r="Q702" s="213"/>
      <c r="R702" s="213"/>
      <c r="S702" s="213"/>
      <c r="T702" s="213"/>
      <c r="U702" s="214"/>
      <c r="AT702" s="215" t="s">
        <v>160</v>
      </c>
      <c r="AU702" s="215" t="s">
        <v>81</v>
      </c>
      <c r="AV702" s="13" t="s">
        <v>81</v>
      </c>
      <c r="AW702" s="13" t="s">
        <v>33</v>
      </c>
      <c r="AX702" s="13" t="s">
        <v>77</v>
      </c>
      <c r="AY702" s="215" t="s">
        <v>147</v>
      </c>
    </row>
    <row r="703" spans="1:65" s="2" customFormat="1" ht="14.4" customHeight="1">
      <c r="A703" s="36"/>
      <c r="B703" s="37"/>
      <c r="C703" s="188" t="s">
        <v>1106</v>
      </c>
      <c r="D703" s="188" t="s">
        <v>151</v>
      </c>
      <c r="E703" s="189" t="s">
        <v>1107</v>
      </c>
      <c r="F703" s="190" t="s">
        <v>1108</v>
      </c>
      <c r="G703" s="191" t="s">
        <v>350</v>
      </c>
      <c r="H703" s="192">
        <v>2</v>
      </c>
      <c r="I703" s="193"/>
      <c r="J703" s="194">
        <f>ROUND(I703*H703,1)</f>
        <v>0</v>
      </c>
      <c r="K703" s="190" t="s">
        <v>155</v>
      </c>
      <c r="L703" s="41"/>
      <c r="M703" s="195" t="s">
        <v>19</v>
      </c>
      <c r="N703" s="196" t="s">
        <v>44</v>
      </c>
      <c r="O703" s="66"/>
      <c r="P703" s="197">
        <f>O703*H703</f>
        <v>0</v>
      </c>
      <c r="Q703" s="197">
        <v>2.1000000000000001E-4</v>
      </c>
      <c r="R703" s="197">
        <f>Q703*H703</f>
        <v>4.2000000000000002E-4</v>
      </c>
      <c r="S703" s="197">
        <v>0</v>
      </c>
      <c r="T703" s="197">
        <f>S703*H703</f>
        <v>0</v>
      </c>
      <c r="U703" s="198" t="s">
        <v>19</v>
      </c>
      <c r="V703" s="36"/>
      <c r="W703" s="36"/>
      <c r="X703" s="36"/>
      <c r="Y703" s="36"/>
      <c r="Z703" s="36"/>
      <c r="AA703" s="36"/>
      <c r="AB703" s="36"/>
      <c r="AC703" s="36"/>
      <c r="AD703" s="36"/>
      <c r="AE703" s="36"/>
      <c r="AR703" s="199" t="s">
        <v>189</v>
      </c>
      <c r="AT703" s="199" t="s">
        <v>151</v>
      </c>
      <c r="AU703" s="199" t="s">
        <v>81</v>
      </c>
      <c r="AY703" s="19" t="s">
        <v>147</v>
      </c>
      <c r="BE703" s="200">
        <f>IF(N703="základní",J703,0)</f>
        <v>0</v>
      </c>
      <c r="BF703" s="200">
        <f>IF(N703="snížená",J703,0)</f>
        <v>0</v>
      </c>
      <c r="BG703" s="200">
        <f>IF(N703="zákl. přenesená",J703,0)</f>
        <v>0</v>
      </c>
      <c r="BH703" s="200">
        <f>IF(N703="sníž. přenesená",J703,0)</f>
        <v>0</v>
      </c>
      <c r="BI703" s="200">
        <f>IF(N703="nulová",J703,0)</f>
        <v>0</v>
      </c>
      <c r="BJ703" s="19" t="s">
        <v>81</v>
      </c>
      <c r="BK703" s="200">
        <f>ROUND(I703*H703,1)</f>
        <v>0</v>
      </c>
      <c r="BL703" s="19" t="s">
        <v>189</v>
      </c>
      <c r="BM703" s="199" t="s">
        <v>1109</v>
      </c>
    </row>
    <row r="704" spans="1:65" s="2" customFormat="1" ht="67.2">
      <c r="A704" s="36"/>
      <c r="B704" s="37"/>
      <c r="C704" s="38"/>
      <c r="D704" s="201" t="s">
        <v>158</v>
      </c>
      <c r="E704" s="38"/>
      <c r="F704" s="202" t="s">
        <v>1100</v>
      </c>
      <c r="G704" s="38"/>
      <c r="H704" s="38"/>
      <c r="I704" s="110"/>
      <c r="J704" s="38"/>
      <c r="K704" s="38"/>
      <c r="L704" s="41"/>
      <c r="M704" s="203"/>
      <c r="N704" s="204"/>
      <c r="O704" s="66"/>
      <c r="P704" s="66"/>
      <c r="Q704" s="66"/>
      <c r="R704" s="66"/>
      <c r="S704" s="66"/>
      <c r="T704" s="66"/>
      <c r="U704" s="67"/>
      <c r="V704" s="36"/>
      <c r="W704" s="36"/>
      <c r="X704" s="36"/>
      <c r="Y704" s="36"/>
      <c r="Z704" s="36"/>
      <c r="AA704" s="36"/>
      <c r="AB704" s="36"/>
      <c r="AC704" s="36"/>
      <c r="AD704" s="36"/>
      <c r="AE704" s="36"/>
      <c r="AT704" s="19" t="s">
        <v>158</v>
      </c>
      <c r="AU704" s="19" t="s">
        <v>81</v>
      </c>
    </row>
    <row r="705" spans="1:65" s="2" customFormat="1" ht="19.8" customHeight="1">
      <c r="A705" s="36"/>
      <c r="B705" s="37"/>
      <c r="C705" s="188" t="s">
        <v>1110</v>
      </c>
      <c r="D705" s="188" t="s">
        <v>151</v>
      </c>
      <c r="E705" s="189" t="s">
        <v>1111</v>
      </c>
      <c r="F705" s="190" t="s">
        <v>1112</v>
      </c>
      <c r="G705" s="191" t="s">
        <v>310</v>
      </c>
      <c r="H705" s="192">
        <v>1.2</v>
      </c>
      <c r="I705" s="193"/>
      <c r="J705" s="194">
        <f>ROUND(I705*H705,1)</f>
        <v>0</v>
      </c>
      <c r="K705" s="190" t="s">
        <v>155</v>
      </c>
      <c r="L705" s="41"/>
      <c r="M705" s="195" t="s">
        <v>19</v>
      </c>
      <c r="N705" s="196" t="s">
        <v>44</v>
      </c>
      <c r="O705" s="66"/>
      <c r="P705" s="197">
        <f>O705*H705</f>
        <v>0</v>
      </c>
      <c r="Q705" s="197">
        <v>9.3999999999999997E-4</v>
      </c>
      <c r="R705" s="197">
        <f>Q705*H705</f>
        <v>1.1279999999999999E-3</v>
      </c>
      <c r="S705" s="197">
        <v>0</v>
      </c>
      <c r="T705" s="197">
        <f>S705*H705</f>
        <v>0</v>
      </c>
      <c r="U705" s="198" t="s">
        <v>19</v>
      </c>
      <c r="V705" s="36"/>
      <c r="W705" s="36"/>
      <c r="X705" s="36"/>
      <c r="Y705" s="36"/>
      <c r="Z705" s="36"/>
      <c r="AA705" s="36"/>
      <c r="AB705" s="36"/>
      <c r="AC705" s="36"/>
      <c r="AD705" s="36"/>
      <c r="AE705" s="36"/>
      <c r="AR705" s="199" t="s">
        <v>189</v>
      </c>
      <c r="AT705" s="199" t="s">
        <v>151</v>
      </c>
      <c r="AU705" s="199" t="s">
        <v>81</v>
      </c>
      <c r="AY705" s="19" t="s">
        <v>147</v>
      </c>
      <c r="BE705" s="200">
        <f>IF(N705="základní",J705,0)</f>
        <v>0</v>
      </c>
      <c r="BF705" s="200">
        <f>IF(N705="snížená",J705,0)</f>
        <v>0</v>
      </c>
      <c r="BG705" s="200">
        <f>IF(N705="zákl. přenesená",J705,0)</f>
        <v>0</v>
      </c>
      <c r="BH705" s="200">
        <f>IF(N705="sníž. přenesená",J705,0)</f>
        <v>0</v>
      </c>
      <c r="BI705" s="200">
        <f>IF(N705="nulová",J705,0)</f>
        <v>0</v>
      </c>
      <c r="BJ705" s="19" t="s">
        <v>81</v>
      </c>
      <c r="BK705" s="200">
        <f>ROUND(I705*H705,1)</f>
        <v>0</v>
      </c>
      <c r="BL705" s="19" t="s">
        <v>189</v>
      </c>
      <c r="BM705" s="199" t="s">
        <v>1113</v>
      </c>
    </row>
    <row r="706" spans="1:65" s="2" customFormat="1" ht="19.8" customHeight="1">
      <c r="A706" s="36"/>
      <c r="B706" s="37"/>
      <c r="C706" s="248" t="s">
        <v>1114</v>
      </c>
      <c r="D706" s="248" t="s">
        <v>222</v>
      </c>
      <c r="E706" s="249" t="s">
        <v>1115</v>
      </c>
      <c r="F706" s="250" t="s">
        <v>1116</v>
      </c>
      <c r="G706" s="251" t="s">
        <v>213</v>
      </c>
      <c r="H706" s="252">
        <v>0.14399999999999999</v>
      </c>
      <c r="I706" s="253"/>
      <c r="J706" s="254">
        <f>ROUND(I706*H706,1)</f>
        <v>0</v>
      </c>
      <c r="K706" s="250" t="s">
        <v>155</v>
      </c>
      <c r="L706" s="255"/>
      <c r="M706" s="256" t="s">
        <v>19</v>
      </c>
      <c r="N706" s="257" t="s">
        <v>44</v>
      </c>
      <c r="O706" s="66"/>
      <c r="P706" s="197">
        <f>O706*H706</f>
        <v>0</v>
      </c>
      <c r="Q706" s="197">
        <v>1.38E-2</v>
      </c>
      <c r="R706" s="197">
        <f>Q706*H706</f>
        <v>1.9871999999999997E-3</v>
      </c>
      <c r="S706" s="197">
        <v>0</v>
      </c>
      <c r="T706" s="197">
        <f>S706*H706</f>
        <v>0</v>
      </c>
      <c r="U706" s="198" t="s">
        <v>19</v>
      </c>
      <c r="V706" s="36"/>
      <c r="W706" s="36"/>
      <c r="X706" s="36"/>
      <c r="Y706" s="36"/>
      <c r="Z706" s="36"/>
      <c r="AA706" s="36"/>
      <c r="AB706" s="36"/>
      <c r="AC706" s="36"/>
      <c r="AD706" s="36"/>
      <c r="AE706" s="36"/>
      <c r="AR706" s="199" t="s">
        <v>323</v>
      </c>
      <c r="AT706" s="199" t="s">
        <v>222</v>
      </c>
      <c r="AU706" s="199" t="s">
        <v>81</v>
      </c>
      <c r="AY706" s="19" t="s">
        <v>147</v>
      </c>
      <c r="BE706" s="200">
        <f>IF(N706="základní",J706,0)</f>
        <v>0</v>
      </c>
      <c r="BF706" s="200">
        <f>IF(N706="snížená",J706,0)</f>
        <v>0</v>
      </c>
      <c r="BG706" s="200">
        <f>IF(N706="zákl. přenesená",J706,0)</f>
        <v>0</v>
      </c>
      <c r="BH706" s="200">
        <f>IF(N706="sníž. přenesená",J706,0)</f>
        <v>0</v>
      </c>
      <c r="BI706" s="200">
        <f>IF(N706="nulová",J706,0)</f>
        <v>0</v>
      </c>
      <c r="BJ706" s="19" t="s">
        <v>81</v>
      </c>
      <c r="BK706" s="200">
        <f>ROUND(I706*H706,1)</f>
        <v>0</v>
      </c>
      <c r="BL706" s="19" t="s">
        <v>189</v>
      </c>
      <c r="BM706" s="199" t="s">
        <v>1117</v>
      </c>
    </row>
    <row r="707" spans="1:65" s="13" customFormat="1" ht="10.199999999999999">
      <c r="B707" s="205"/>
      <c r="C707" s="206"/>
      <c r="D707" s="201" t="s">
        <v>160</v>
      </c>
      <c r="E707" s="207" t="s">
        <v>19</v>
      </c>
      <c r="F707" s="208" t="s">
        <v>1118</v>
      </c>
      <c r="G707" s="206"/>
      <c r="H707" s="209">
        <v>0.14399999999999999</v>
      </c>
      <c r="I707" s="210"/>
      <c r="J707" s="206"/>
      <c r="K707" s="206"/>
      <c r="L707" s="211"/>
      <c r="M707" s="212"/>
      <c r="N707" s="213"/>
      <c r="O707" s="213"/>
      <c r="P707" s="213"/>
      <c r="Q707" s="213"/>
      <c r="R707" s="213"/>
      <c r="S707" s="213"/>
      <c r="T707" s="213"/>
      <c r="U707" s="214"/>
      <c r="AT707" s="215" t="s">
        <v>160</v>
      </c>
      <c r="AU707" s="215" t="s">
        <v>81</v>
      </c>
      <c r="AV707" s="13" t="s">
        <v>81</v>
      </c>
      <c r="AW707" s="13" t="s">
        <v>33</v>
      </c>
      <c r="AX707" s="13" t="s">
        <v>77</v>
      </c>
      <c r="AY707" s="215" t="s">
        <v>147</v>
      </c>
    </row>
    <row r="708" spans="1:65" s="2" customFormat="1" ht="19.8" customHeight="1">
      <c r="A708" s="36"/>
      <c r="B708" s="37"/>
      <c r="C708" s="188" t="s">
        <v>1119</v>
      </c>
      <c r="D708" s="188" t="s">
        <v>151</v>
      </c>
      <c r="E708" s="189" t="s">
        <v>1120</v>
      </c>
      <c r="F708" s="190" t="s">
        <v>1121</v>
      </c>
      <c r="G708" s="191" t="s">
        <v>967</v>
      </c>
      <c r="H708" s="258"/>
      <c r="I708" s="193"/>
      <c r="J708" s="194">
        <f>ROUND(I708*H708,1)</f>
        <v>0</v>
      </c>
      <c r="K708" s="190" t="s">
        <v>155</v>
      </c>
      <c r="L708" s="41"/>
      <c r="M708" s="195" t="s">
        <v>19</v>
      </c>
      <c r="N708" s="196" t="s">
        <v>44</v>
      </c>
      <c r="O708" s="66"/>
      <c r="P708" s="197">
        <f>O708*H708</f>
        <v>0</v>
      </c>
      <c r="Q708" s="197">
        <v>0</v>
      </c>
      <c r="R708" s="197">
        <f>Q708*H708</f>
        <v>0</v>
      </c>
      <c r="S708" s="197">
        <v>0</v>
      </c>
      <c r="T708" s="197">
        <f>S708*H708</f>
        <v>0</v>
      </c>
      <c r="U708" s="198" t="s">
        <v>19</v>
      </c>
      <c r="V708" s="36"/>
      <c r="W708" s="36"/>
      <c r="X708" s="36"/>
      <c r="Y708" s="36"/>
      <c r="Z708" s="36"/>
      <c r="AA708" s="36"/>
      <c r="AB708" s="36"/>
      <c r="AC708" s="36"/>
      <c r="AD708" s="36"/>
      <c r="AE708" s="36"/>
      <c r="AR708" s="199" t="s">
        <v>189</v>
      </c>
      <c r="AT708" s="199" t="s">
        <v>151</v>
      </c>
      <c r="AU708" s="199" t="s">
        <v>81</v>
      </c>
      <c r="AY708" s="19" t="s">
        <v>147</v>
      </c>
      <c r="BE708" s="200">
        <f>IF(N708="základní",J708,0)</f>
        <v>0</v>
      </c>
      <c r="BF708" s="200">
        <f>IF(N708="snížená",J708,0)</f>
        <v>0</v>
      </c>
      <c r="BG708" s="200">
        <f>IF(N708="zákl. přenesená",J708,0)</f>
        <v>0</v>
      </c>
      <c r="BH708" s="200">
        <f>IF(N708="sníž. přenesená",J708,0)</f>
        <v>0</v>
      </c>
      <c r="BI708" s="200">
        <f>IF(N708="nulová",J708,0)</f>
        <v>0</v>
      </c>
      <c r="BJ708" s="19" t="s">
        <v>81</v>
      </c>
      <c r="BK708" s="200">
        <f>ROUND(I708*H708,1)</f>
        <v>0</v>
      </c>
      <c r="BL708" s="19" t="s">
        <v>189</v>
      </c>
      <c r="BM708" s="199" t="s">
        <v>1122</v>
      </c>
    </row>
    <row r="709" spans="1:65" s="2" customFormat="1" ht="96">
      <c r="A709" s="36"/>
      <c r="B709" s="37"/>
      <c r="C709" s="38"/>
      <c r="D709" s="201" t="s">
        <v>158</v>
      </c>
      <c r="E709" s="38"/>
      <c r="F709" s="202" t="s">
        <v>1123</v>
      </c>
      <c r="G709" s="38"/>
      <c r="H709" s="38"/>
      <c r="I709" s="110"/>
      <c r="J709" s="38"/>
      <c r="K709" s="38"/>
      <c r="L709" s="41"/>
      <c r="M709" s="203"/>
      <c r="N709" s="204"/>
      <c r="O709" s="66"/>
      <c r="P709" s="66"/>
      <c r="Q709" s="66"/>
      <c r="R709" s="66"/>
      <c r="S709" s="66"/>
      <c r="T709" s="66"/>
      <c r="U709" s="67"/>
      <c r="V709" s="36"/>
      <c r="W709" s="36"/>
      <c r="X709" s="36"/>
      <c r="Y709" s="36"/>
      <c r="Z709" s="36"/>
      <c r="AA709" s="36"/>
      <c r="AB709" s="36"/>
      <c r="AC709" s="36"/>
      <c r="AD709" s="36"/>
      <c r="AE709" s="36"/>
      <c r="AT709" s="19" t="s">
        <v>158</v>
      </c>
      <c r="AU709" s="19" t="s">
        <v>81</v>
      </c>
    </row>
    <row r="710" spans="1:65" s="12" customFormat="1" ht="22.8" customHeight="1">
      <c r="B710" s="172"/>
      <c r="C710" s="173"/>
      <c r="D710" s="174" t="s">
        <v>71</v>
      </c>
      <c r="E710" s="186" t="s">
        <v>1124</v>
      </c>
      <c r="F710" s="186" t="s">
        <v>1125</v>
      </c>
      <c r="G710" s="173"/>
      <c r="H710" s="173"/>
      <c r="I710" s="176"/>
      <c r="J710" s="187">
        <f>BK710</f>
        <v>0</v>
      </c>
      <c r="K710" s="173"/>
      <c r="L710" s="178"/>
      <c r="M710" s="179"/>
      <c r="N710" s="180"/>
      <c r="O710" s="180"/>
      <c r="P710" s="181">
        <f>SUM(P711:P761)</f>
        <v>0</v>
      </c>
      <c r="Q710" s="180"/>
      <c r="R710" s="181">
        <f>SUM(R711:R761)</f>
        <v>0.19144707999999999</v>
      </c>
      <c r="S710" s="180"/>
      <c r="T710" s="181">
        <f>SUM(T711:T761)</f>
        <v>0</v>
      </c>
      <c r="U710" s="182"/>
      <c r="AR710" s="183" t="s">
        <v>81</v>
      </c>
      <c r="AT710" s="184" t="s">
        <v>71</v>
      </c>
      <c r="AU710" s="184" t="s">
        <v>77</v>
      </c>
      <c r="AY710" s="183" t="s">
        <v>147</v>
      </c>
      <c r="BK710" s="185">
        <f>SUM(BK711:BK761)</f>
        <v>0</v>
      </c>
    </row>
    <row r="711" spans="1:65" s="2" customFormat="1" ht="14.4" customHeight="1">
      <c r="A711" s="36"/>
      <c r="B711" s="37"/>
      <c r="C711" s="188" t="s">
        <v>1126</v>
      </c>
      <c r="D711" s="188" t="s">
        <v>151</v>
      </c>
      <c r="E711" s="189" t="s">
        <v>1127</v>
      </c>
      <c r="F711" s="190" t="s">
        <v>1128</v>
      </c>
      <c r="G711" s="191" t="s">
        <v>213</v>
      </c>
      <c r="H711" s="192">
        <v>23.123999999999999</v>
      </c>
      <c r="I711" s="193"/>
      <c r="J711" s="194">
        <f>ROUND(I711*H711,1)</f>
        <v>0</v>
      </c>
      <c r="K711" s="190" t="s">
        <v>155</v>
      </c>
      <c r="L711" s="41"/>
      <c r="M711" s="195" t="s">
        <v>19</v>
      </c>
      <c r="N711" s="196" t="s">
        <v>44</v>
      </c>
      <c r="O711" s="66"/>
      <c r="P711" s="197">
        <f>O711*H711</f>
        <v>0</v>
      </c>
      <c r="Q711" s="197">
        <v>0</v>
      </c>
      <c r="R711" s="197">
        <f>Q711*H711</f>
        <v>0</v>
      </c>
      <c r="S711" s="197">
        <v>0</v>
      </c>
      <c r="T711" s="197">
        <f>S711*H711</f>
        <v>0</v>
      </c>
      <c r="U711" s="198" t="s">
        <v>19</v>
      </c>
      <c r="V711" s="36"/>
      <c r="W711" s="36"/>
      <c r="X711" s="36"/>
      <c r="Y711" s="36"/>
      <c r="Z711" s="36"/>
      <c r="AA711" s="36"/>
      <c r="AB711" s="36"/>
      <c r="AC711" s="36"/>
      <c r="AD711" s="36"/>
      <c r="AE711" s="36"/>
      <c r="AR711" s="199" t="s">
        <v>189</v>
      </c>
      <c r="AT711" s="199" t="s">
        <v>151</v>
      </c>
      <c r="AU711" s="199" t="s">
        <v>81</v>
      </c>
      <c r="AY711" s="19" t="s">
        <v>147</v>
      </c>
      <c r="BE711" s="200">
        <f>IF(N711="základní",J711,0)</f>
        <v>0</v>
      </c>
      <c r="BF711" s="200">
        <f>IF(N711="snížená",J711,0)</f>
        <v>0</v>
      </c>
      <c r="BG711" s="200">
        <f>IF(N711="zákl. přenesená",J711,0)</f>
        <v>0</v>
      </c>
      <c r="BH711" s="200">
        <f>IF(N711="sníž. přenesená",J711,0)</f>
        <v>0</v>
      </c>
      <c r="BI711" s="200">
        <f>IF(N711="nulová",J711,0)</f>
        <v>0</v>
      </c>
      <c r="BJ711" s="19" t="s">
        <v>81</v>
      </c>
      <c r="BK711" s="200">
        <f>ROUND(I711*H711,1)</f>
        <v>0</v>
      </c>
      <c r="BL711" s="19" t="s">
        <v>189</v>
      </c>
      <c r="BM711" s="199" t="s">
        <v>1129</v>
      </c>
    </row>
    <row r="712" spans="1:65" s="2" customFormat="1" ht="57.6">
      <c r="A712" s="36"/>
      <c r="B712" s="37"/>
      <c r="C712" s="38"/>
      <c r="D712" s="201" t="s">
        <v>158</v>
      </c>
      <c r="E712" s="38"/>
      <c r="F712" s="202" t="s">
        <v>1130</v>
      </c>
      <c r="G712" s="38"/>
      <c r="H712" s="38"/>
      <c r="I712" s="110"/>
      <c r="J712" s="38"/>
      <c r="K712" s="38"/>
      <c r="L712" s="41"/>
      <c r="M712" s="203"/>
      <c r="N712" s="204"/>
      <c r="O712" s="66"/>
      <c r="P712" s="66"/>
      <c r="Q712" s="66"/>
      <c r="R712" s="66"/>
      <c r="S712" s="66"/>
      <c r="T712" s="66"/>
      <c r="U712" s="67"/>
      <c r="V712" s="36"/>
      <c r="W712" s="36"/>
      <c r="X712" s="36"/>
      <c r="Y712" s="36"/>
      <c r="Z712" s="36"/>
      <c r="AA712" s="36"/>
      <c r="AB712" s="36"/>
      <c r="AC712" s="36"/>
      <c r="AD712" s="36"/>
      <c r="AE712" s="36"/>
      <c r="AT712" s="19" t="s">
        <v>158</v>
      </c>
      <c r="AU712" s="19" t="s">
        <v>81</v>
      </c>
    </row>
    <row r="713" spans="1:65" s="13" customFormat="1" ht="10.199999999999999">
      <c r="B713" s="205"/>
      <c r="C713" s="206"/>
      <c r="D713" s="201" t="s">
        <v>160</v>
      </c>
      <c r="E713" s="207" t="s">
        <v>19</v>
      </c>
      <c r="F713" s="208" t="s">
        <v>1131</v>
      </c>
      <c r="G713" s="206"/>
      <c r="H713" s="209">
        <v>15.7</v>
      </c>
      <c r="I713" s="210"/>
      <c r="J713" s="206"/>
      <c r="K713" s="206"/>
      <c r="L713" s="211"/>
      <c r="M713" s="212"/>
      <c r="N713" s="213"/>
      <c r="O713" s="213"/>
      <c r="P713" s="213"/>
      <c r="Q713" s="213"/>
      <c r="R713" s="213"/>
      <c r="S713" s="213"/>
      <c r="T713" s="213"/>
      <c r="U713" s="214"/>
      <c r="AT713" s="215" t="s">
        <v>160</v>
      </c>
      <c r="AU713" s="215" t="s">
        <v>81</v>
      </c>
      <c r="AV713" s="13" t="s">
        <v>81</v>
      </c>
      <c r="AW713" s="13" t="s">
        <v>33</v>
      </c>
      <c r="AX713" s="13" t="s">
        <v>72</v>
      </c>
      <c r="AY713" s="215" t="s">
        <v>147</v>
      </c>
    </row>
    <row r="714" spans="1:65" s="14" customFormat="1" ht="10.199999999999999">
      <c r="B714" s="216"/>
      <c r="C714" s="217"/>
      <c r="D714" s="201" t="s">
        <v>160</v>
      </c>
      <c r="E714" s="218" t="s">
        <v>19</v>
      </c>
      <c r="F714" s="219" t="s">
        <v>1132</v>
      </c>
      <c r="G714" s="217"/>
      <c r="H714" s="220">
        <v>15.7</v>
      </c>
      <c r="I714" s="221"/>
      <c r="J714" s="217"/>
      <c r="K714" s="217"/>
      <c r="L714" s="222"/>
      <c r="M714" s="223"/>
      <c r="N714" s="224"/>
      <c r="O714" s="224"/>
      <c r="P714" s="224"/>
      <c r="Q714" s="224"/>
      <c r="R714" s="224"/>
      <c r="S714" s="224"/>
      <c r="T714" s="224"/>
      <c r="U714" s="225"/>
      <c r="AT714" s="226" t="s">
        <v>160</v>
      </c>
      <c r="AU714" s="226" t="s">
        <v>81</v>
      </c>
      <c r="AV714" s="14" t="s">
        <v>84</v>
      </c>
      <c r="AW714" s="14" t="s">
        <v>33</v>
      </c>
      <c r="AX714" s="14" t="s">
        <v>72</v>
      </c>
      <c r="AY714" s="226" t="s">
        <v>147</v>
      </c>
    </row>
    <row r="715" spans="1:65" s="13" customFormat="1" ht="10.199999999999999">
      <c r="B715" s="205"/>
      <c r="C715" s="206"/>
      <c r="D715" s="201" t="s">
        <v>160</v>
      </c>
      <c r="E715" s="207" t="s">
        <v>19</v>
      </c>
      <c r="F715" s="208" t="s">
        <v>1133</v>
      </c>
      <c r="G715" s="206"/>
      <c r="H715" s="209">
        <v>7.2169999999999996</v>
      </c>
      <c r="I715" s="210"/>
      <c r="J715" s="206"/>
      <c r="K715" s="206"/>
      <c r="L715" s="211"/>
      <c r="M715" s="212"/>
      <c r="N715" s="213"/>
      <c r="O715" s="213"/>
      <c r="P715" s="213"/>
      <c r="Q715" s="213"/>
      <c r="R715" s="213"/>
      <c r="S715" s="213"/>
      <c r="T715" s="213"/>
      <c r="U715" s="214"/>
      <c r="AT715" s="215" t="s">
        <v>160</v>
      </c>
      <c r="AU715" s="215" t="s">
        <v>81</v>
      </c>
      <c r="AV715" s="13" t="s">
        <v>81</v>
      </c>
      <c r="AW715" s="13" t="s">
        <v>33</v>
      </c>
      <c r="AX715" s="13" t="s">
        <v>72</v>
      </c>
      <c r="AY715" s="215" t="s">
        <v>147</v>
      </c>
    </row>
    <row r="716" spans="1:65" s="13" customFormat="1" ht="10.199999999999999">
      <c r="B716" s="205"/>
      <c r="C716" s="206"/>
      <c r="D716" s="201" t="s">
        <v>160</v>
      </c>
      <c r="E716" s="207" t="s">
        <v>19</v>
      </c>
      <c r="F716" s="208" t="s">
        <v>1134</v>
      </c>
      <c r="G716" s="206"/>
      <c r="H716" s="209">
        <v>0.20699999999999999</v>
      </c>
      <c r="I716" s="210"/>
      <c r="J716" s="206"/>
      <c r="K716" s="206"/>
      <c r="L716" s="211"/>
      <c r="M716" s="212"/>
      <c r="N716" s="213"/>
      <c r="O716" s="213"/>
      <c r="P716" s="213"/>
      <c r="Q716" s="213"/>
      <c r="R716" s="213"/>
      <c r="S716" s="213"/>
      <c r="T716" s="213"/>
      <c r="U716" s="214"/>
      <c r="AT716" s="215" t="s">
        <v>160</v>
      </c>
      <c r="AU716" s="215" t="s">
        <v>81</v>
      </c>
      <c r="AV716" s="13" t="s">
        <v>81</v>
      </c>
      <c r="AW716" s="13" t="s">
        <v>33</v>
      </c>
      <c r="AX716" s="13" t="s">
        <v>72</v>
      </c>
      <c r="AY716" s="215" t="s">
        <v>147</v>
      </c>
    </row>
    <row r="717" spans="1:65" s="14" customFormat="1" ht="10.199999999999999">
      <c r="B717" s="216"/>
      <c r="C717" s="217"/>
      <c r="D717" s="201" t="s">
        <v>160</v>
      </c>
      <c r="E717" s="218" t="s">
        <v>19</v>
      </c>
      <c r="F717" s="219" t="s">
        <v>1135</v>
      </c>
      <c r="G717" s="217"/>
      <c r="H717" s="220">
        <v>7.4239999999999995</v>
      </c>
      <c r="I717" s="221"/>
      <c r="J717" s="217"/>
      <c r="K717" s="217"/>
      <c r="L717" s="222"/>
      <c r="M717" s="223"/>
      <c r="N717" s="224"/>
      <c r="O717" s="224"/>
      <c r="P717" s="224"/>
      <c r="Q717" s="224"/>
      <c r="R717" s="224"/>
      <c r="S717" s="224"/>
      <c r="T717" s="224"/>
      <c r="U717" s="225"/>
      <c r="AT717" s="226" t="s">
        <v>160</v>
      </c>
      <c r="AU717" s="226" t="s">
        <v>81</v>
      </c>
      <c r="AV717" s="14" t="s">
        <v>84</v>
      </c>
      <c r="AW717" s="14" t="s">
        <v>33</v>
      </c>
      <c r="AX717" s="14" t="s">
        <v>72</v>
      </c>
      <c r="AY717" s="226" t="s">
        <v>147</v>
      </c>
    </row>
    <row r="718" spans="1:65" s="15" customFormat="1" ht="10.199999999999999">
      <c r="B718" s="227"/>
      <c r="C718" s="228"/>
      <c r="D718" s="201" t="s">
        <v>160</v>
      </c>
      <c r="E718" s="229" t="s">
        <v>19</v>
      </c>
      <c r="F718" s="230" t="s">
        <v>163</v>
      </c>
      <c r="G718" s="228"/>
      <c r="H718" s="231">
        <v>23.123999999999999</v>
      </c>
      <c r="I718" s="232"/>
      <c r="J718" s="228"/>
      <c r="K718" s="228"/>
      <c r="L718" s="233"/>
      <c r="M718" s="234"/>
      <c r="N718" s="235"/>
      <c r="O718" s="235"/>
      <c r="P718" s="235"/>
      <c r="Q718" s="235"/>
      <c r="R718" s="235"/>
      <c r="S718" s="235"/>
      <c r="T718" s="235"/>
      <c r="U718" s="236"/>
      <c r="AT718" s="237" t="s">
        <v>160</v>
      </c>
      <c r="AU718" s="237" t="s">
        <v>81</v>
      </c>
      <c r="AV718" s="15" t="s">
        <v>156</v>
      </c>
      <c r="AW718" s="15" t="s">
        <v>33</v>
      </c>
      <c r="AX718" s="15" t="s">
        <v>77</v>
      </c>
      <c r="AY718" s="237" t="s">
        <v>147</v>
      </c>
    </row>
    <row r="719" spans="1:65" s="2" customFormat="1" ht="14.4" customHeight="1">
      <c r="A719" s="36"/>
      <c r="B719" s="37"/>
      <c r="C719" s="188" t="s">
        <v>1136</v>
      </c>
      <c r="D719" s="188" t="s">
        <v>151</v>
      </c>
      <c r="E719" s="189" t="s">
        <v>1137</v>
      </c>
      <c r="F719" s="190" t="s">
        <v>1138</v>
      </c>
      <c r="G719" s="191" t="s">
        <v>213</v>
      </c>
      <c r="H719" s="192">
        <v>23.123999999999999</v>
      </c>
      <c r="I719" s="193"/>
      <c r="J719" s="194">
        <f>ROUND(I719*H719,1)</f>
        <v>0</v>
      </c>
      <c r="K719" s="190" t="s">
        <v>155</v>
      </c>
      <c r="L719" s="41"/>
      <c r="M719" s="195" t="s">
        <v>19</v>
      </c>
      <c r="N719" s="196" t="s">
        <v>44</v>
      </c>
      <c r="O719" s="66"/>
      <c r="P719" s="197">
        <f>O719*H719</f>
        <v>0</v>
      </c>
      <c r="Q719" s="197">
        <v>0</v>
      </c>
      <c r="R719" s="197">
        <f>Q719*H719</f>
        <v>0</v>
      </c>
      <c r="S719" s="197">
        <v>0</v>
      </c>
      <c r="T719" s="197">
        <f>S719*H719</f>
        <v>0</v>
      </c>
      <c r="U719" s="198" t="s">
        <v>19</v>
      </c>
      <c r="V719" s="36"/>
      <c r="W719" s="36"/>
      <c r="X719" s="36"/>
      <c r="Y719" s="36"/>
      <c r="Z719" s="36"/>
      <c r="AA719" s="36"/>
      <c r="AB719" s="36"/>
      <c r="AC719" s="36"/>
      <c r="AD719" s="36"/>
      <c r="AE719" s="36"/>
      <c r="AR719" s="199" t="s">
        <v>189</v>
      </c>
      <c r="AT719" s="199" t="s">
        <v>151</v>
      </c>
      <c r="AU719" s="199" t="s">
        <v>81</v>
      </c>
      <c r="AY719" s="19" t="s">
        <v>147</v>
      </c>
      <c r="BE719" s="200">
        <f>IF(N719="základní",J719,0)</f>
        <v>0</v>
      </c>
      <c r="BF719" s="200">
        <f>IF(N719="snížená",J719,0)</f>
        <v>0</v>
      </c>
      <c r="BG719" s="200">
        <f>IF(N719="zákl. přenesená",J719,0)</f>
        <v>0</v>
      </c>
      <c r="BH719" s="200">
        <f>IF(N719="sníž. přenesená",J719,0)</f>
        <v>0</v>
      </c>
      <c r="BI719" s="200">
        <f>IF(N719="nulová",J719,0)</f>
        <v>0</v>
      </c>
      <c r="BJ719" s="19" t="s">
        <v>81</v>
      </c>
      <c r="BK719" s="200">
        <f>ROUND(I719*H719,1)</f>
        <v>0</v>
      </c>
      <c r="BL719" s="19" t="s">
        <v>189</v>
      </c>
      <c r="BM719" s="199" t="s">
        <v>1139</v>
      </c>
    </row>
    <row r="720" spans="1:65" s="2" customFormat="1" ht="57.6">
      <c r="A720" s="36"/>
      <c r="B720" s="37"/>
      <c r="C720" s="38"/>
      <c r="D720" s="201" t="s">
        <v>158</v>
      </c>
      <c r="E720" s="38"/>
      <c r="F720" s="202" t="s">
        <v>1130</v>
      </c>
      <c r="G720" s="38"/>
      <c r="H720" s="38"/>
      <c r="I720" s="110"/>
      <c r="J720" s="38"/>
      <c r="K720" s="38"/>
      <c r="L720" s="41"/>
      <c r="M720" s="203"/>
      <c r="N720" s="204"/>
      <c r="O720" s="66"/>
      <c r="P720" s="66"/>
      <c r="Q720" s="66"/>
      <c r="R720" s="66"/>
      <c r="S720" s="66"/>
      <c r="T720" s="66"/>
      <c r="U720" s="67"/>
      <c r="V720" s="36"/>
      <c r="W720" s="36"/>
      <c r="X720" s="36"/>
      <c r="Y720" s="36"/>
      <c r="Z720" s="36"/>
      <c r="AA720" s="36"/>
      <c r="AB720" s="36"/>
      <c r="AC720" s="36"/>
      <c r="AD720" s="36"/>
      <c r="AE720" s="36"/>
      <c r="AT720" s="19" t="s">
        <v>158</v>
      </c>
      <c r="AU720" s="19" t="s">
        <v>81</v>
      </c>
    </row>
    <row r="721" spans="1:65" s="13" customFormat="1" ht="10.199999999999999">
      <c r="B721" s="205"/>
      <c r="C721" s="206"/>
      <c r="D721" s="201" t="s">
        <v>160</v>
      </c>
      <c r="E721" s="207" t="s">
        <v>19</v>
      </c>
      <c r="F721" s="208" t="s">
        <v>1131</v>
      </c>
      <c r="G721" s="206"/>
      <c r="H721" s="209">
        <v>15.7</v>
      </c>
      <c r="I721" s="210"/>
      <c r="J721" s="206"/>
      <c r="K721" s="206"/>
      <c r="L721" s="211"/>
      <c r="M721" s="212"/>
      <c r="N721" s="213"/>
      <c r="O721" s="213"/>
      <c r="P721" s="213"/>
      <c r="Q721" s="213"/>
      <c r="R721" s="213"/>
      <c r="S721" s="213"/>
      <c r="T721" s="213"/>
      <c r="U721" s="214"/>
      <c r="AT721" s="215" t="s">
        <v>160</v>
      </c>
      <c r="AU721" s="215" t="s">
        <v>81</v>
      </c>
      <c r="AV721" s="13" t="s">
        <v>81</v>
      </c>
      <c r="AW721" s="13" t="s">
        <v>33</v>
      </c>
      <c r="AX721" s="13" t="s">
        <v>72</v>
      </c>
      <c r="AY721" s="215" t="s">
        <v>147</v>
      </c>
    </row>
    <row r="722" spans="1:65" s="14" customFormat="1" ht="10.199999999999999">
      <c r="B722" s="216"/>
      <c r="C722" s="217"/>
      <c r="D722" s="201" t="s">
        <v>160</v>
      </c>
      <c r="E722" s="218" t="s">
        <v>19</v>
      </c>
      <c r="F722" s="219" t="s">
        <v>1132</v>
      </c>
      <c r="G722" s="217"/>
      <c r="H722" s="220">
        <v>15.7</v>
      </c>
      <c r="I722" s="221"/>
      <c r="J722" s="217"/>
      <c r="K722" s="217"/>
      <c r="L722" s="222"/>
      <c r="M722" s="223"/>
      <c r="N722" s="224"/>
      <c r="O722" s="224"/>
      <c r="P722" s="224"/>
      <c r="Q722" s="224"/>
      <c r="R722" s="224"/>
      <c r="S722" s="224"/>
      <c r="T722" s="224"/>
      <c r="U722" s="225"/>
      <c r="AT722" s="226" t="s">
        <v>160</v>
      </c>
      <c r="AU722" s="226" t="s">
        <v>81</v>
      </c>
      <c r="AV722" s="14" t="s">
        <v>84</v>
      </c>
      <c r="AW722" s="14" t="s">
        <v>33</v>
      </c>
      <c r="AX722" s="14" t="s">
        <v>72</v>
      </c>
      <c r="AY722" s="226" t="s">
        <v>147</v>
      </c>
    </row>
    <row r="723" spans="1:65" s="13" customFormat="1" ht="10.199999999999999">
      <c r="B723" s="205"/>
      <c r="C723" s="206"/>
      <c r="D723" s="201" t="s">
        <v>160</v>
      </c>
      <c r="E723" s="207" t="s">
        <v>19</v>
      </c>
      <c r="F723" s="208" t="s">
        <v>1133</v>
      </c>
      <c r="G723" s="206"/>
      <c r="H723" s="209">
        <v>7.2169999999999996</v>
      </c>
      <c r="I723" s="210"/>
      <c r="J723" s="206"/>
      <c r="K723" s="206"/>
      <c r="L723" s="211"/>
      <c r="M723" s="212"/>
      <c r="N723" s="213"/>
      <c r="O723" s="213"/>
      <c r="P723" s="213"/>
      <c r="Q723" s="213"/>
      <c r="R723" s="213"/>
      <c r="S723" s="213"/>
      <c r="T723" s="213"/>
      <c r="U723" s="214"/>
      <c r="AT723" s="215" t="s">
        <v>160</v>
      </c>
      <c r="AU723" s="215" t="s">
        <v>81</v>
      </c>
      <c r="AV723" s="13" t="s">
        <v>81</v>
      </c>
      <c r="AW723" s="13" t="s">
        <v>33</v>
      </c>
      <c r="AX723" s="13" t="s">
        <v>72</v>
      </c>
      <c r="AY723" s="215" t="s">
        <v>147</v>
      </c>
    </row>
    <row r="724" spans="1:65" s="13" customFormat="1" ht="10.199999999999999">
      <c r="B724" s="205"/>
      <c r="C724" s="206"/>
      <c r="D724" s="201" t="s">
        <v>160</v>
      </c>
      <c r="E724" s="207" t="s">
        <v>19</v>
      </c>
      <c r="F724" s="208" t="s">
        <v>1134</v>
      </c>
      <c r="G724" s="206"/>
      <c r="H724" s="209">
        <v>0.20699999999999999</v>
      </c>
      <c r="I724" s="210"/>
      <c r="J724" s="206"/>
      <c r="K724" s="206"/>
      <c r="L724" s="211"/>
      <c r="M724" s="212"/>
      <c r="N724" s="213"/>
      <c r="O724" s="213"/>
      <c r="P724" s="213"/>
      <c r="Q724" s="213"/>
      <c r="R724" s="213"/>
      <c r="S724" s="213"/>
      <c r="T724" s="213"/>
      <c r="U724" s="214"/>
      <c r="AT724" s="215" t="s">
        <v>160</v>
      </c>
      <c r="AU724" s="215" t="s">
        <v>81</v>
      </c>
      <c r="AV724" s="13" t="s">
        <v>81</v>
      </c>
      <c r="AW724" s="13" t="s">
        <v>33</v>
      </c>
      <c r="AX724" s="13" t="s">
        <v>72</v>
      </c>
      <c r="AY724" s="215" t="s">
        <v>147</v>
      </c>
    </row>
    <row r="725" spans="1:65" s="14" customFormat="1" ht="10.199999999999999">
      <c r="B725" s="216"/>
      <c r="C725" s="217"/>
      <c r="D725" s="201" t="s">
        <v>160</v>
      </c>
      <c r="E725" s="218" t="s">
        <v>19</v>
      </c>
      <c r="F725" s="219" t="s">
        <v>1135</v>
      </c>
      <c r="G725" s="217"/>
      <c r="H725" s="220">
        <v>7.4239999999999995</v>
      </c>
      <c r="I725" s="221"/>
      <c r="J725" s="217"/>
      <c r="K725" s="217"/>
      <c r="L725" s="222"/>
      <c r="M725" s="223"/>
      <c r="N725" s="224"/>
      <c r="O725" s="224"/>
      <c r="P725" s="224"/>
      <c r="Q725" s="224"/>
      <c r="R725" s="224"/>
      <c r="S725" s="224"/>
      <c r="T725" s="224"/>
      <c r="U725" s="225"/>
      <c r="AT725" s="226" t="s">
        <v>160</v>
      </c>
      <c r="AU725" s="226" t="s">
        <v>81</v>
      </c>
      <c r="AV725" s="14" t="s">
        <v>84</v>
      </c>
      <c r="AW725" s="14" t="s">
        <v>33</v>
      </c>
      <c r="AX725" s="14" t="s">
        <v>72</v>
      </c>
      <c r="AY725" s="226" t="s">
        <v>147</v>
      </c>
    </row>
    <row r="726" spans="1:65" s="15" customFormat="1" ht="10.199999999999999">
      <c r="B726" s="227"/>
      <c r="C726" s="228"/>
      <c r="D726" s="201" t="s">
        <v>160</v>
      </c>
      <c r="E726" s="229" t="s">
        <v>19</v>
      </c>
      <c r="F726" s="230" t="s">
        <v>163</v>
      </c>
      <c r="G726" s="228"/>
      <c r="H726" s="231">
        <v>23.123999999999999</v>
      </c>
      <c r="I726" s="232"/>
      <c r="J726" s="228"/>
      <c r="K726" s="228"/>
      <c r="L726" s="233"/>
      <c r="M726" s="234"/>
      <c r="N726" s="235"/>
      <c r="O726" s="235"/>
      <c r="P726" s="235"/>
      <c r="Q726" s="235"/>
      <c r="R726" s="235"/>
      <c r="S726" s="235"/>
      <c r="T726" s="235"/>
      <c r="U726" s="236"/>
      <c r="AT726" s="237" t="s">
        <v>160</v>
      </c>
      <c r="AU726" s="237" t="s">
        <v>81</v>
      </c>
      <c r="AV726" s="15" t="s">
        <v>156</v>
      </c>
      <c r="AW726" s="15" t="s">
        <v>33</v>
      </c>
      <c r="AX726" s="15" t="s">
        <v>77</v>
      </c>
      <c r="AY726" s="237" t="s">
        <v>147</v>
      </c>
    </row>
    <row r="727" spans="1:65" s="2" customFormat="1" ht="19.8" customHeight="1">
      <c r="A727" s="36"/>
      <c r="B727" s="37"/>
      <c r="C727" s="188" t="s">
        <v>1140</v>
      </c>
      <c r="D727" s="188" t="s">
        <v>151</v>
      </c>
      <c r="E727" s="189" t="s">
        <v>1141</v>
      </c>
      <c r="F727" s="190" t="s">
        <v>1142</v>
      </c>
      <c r="G727" s="191" t="s">
        <v>213</v>
      </c>
      <c r="H727" s="192">
        <v>23.123999999999999</v>
      </c>
      <c r="I727" s="193"/>
      <c r="J727" s="194">
        <f>ROUND(I727*H727,1)</f>
        <v>0</v>
      </c>
      <c r="K727" s="190" t="s">
        <v>155</v>
      </c>
      <c r="L727" s="41"/>
      <c r="M727" s="195" t="s">
        <v>19</v>
      </c>
      <c r="N727" s="196" t="s">
        <v>44</v>
      </c>
      <c r="O727" s="66"/>
      <c r="P727" s="197">
        <f>O727*H727</f>
        <v>0</v>
      </c>
      <c r="Q727" s="197">
        <v>6.9999999999999994E-5</v>
      </c>
      <c r="R727" s="197">
        <f>Q727*H727</f>
        <v>1.6186799999999997E-3</v>
      </c>
      <c r="S727" s="197">
        <v>0</v>
      </c>
      <c r="T727" s="197">
        <f>S727*H727</f>
        <v>0</v>
      </c>
      <c r="U727" s="198" t="s">
        <v>19</v>
      </c>
      <c r="V727" s="36"/>
      <c r="W727" s="36"/>
      <c r="X727" s="36"/>
      <c r="Y727" s="36"/>
      <c r="Z727" s="36"/>
      <c r="AA727" s="36"/>
      <c r="AB727" s="36"/>
      <c r="AC727" s="36"/>
      <c r="AD727" s="36"/>
      <c r="AE727" s="36"/>
      <c r="AR727" s="199" t="s">
        <v>189</v>
      </c>
      <c r="AT727" s="199" t="s">
        <v>151</v>
      </c>
      <c r="AU727" s="199" t="s">
        <v>81</v>
      </c>
      <c r="AY727" s="19" t="s">
        <v>147</v>
      </c>
      <c r="BE727" s="200">
        <f>IF(N727="základní",J727,0)</f>
        <v>0</v>
      </c>
      <c r="BF727" s="200">
        <f>IF(N727="snížená",J727,0)</f>
        <v>0</v>
      </c>
      <c r="BG727" s="200">
        <f>IF(N727="zákl. přenesená",J727,0)</f>
        <v>0</v>
      </c>
      <c r="BH727" s="200">
        <f>IF(N727="sníž. přenesená",J727,0)</f>
        <v>0</v>
      </c>
      <c r="BI727" s="200">
        <f>IF(N727="nulová",J727,0)</f>
        <v>0</v>
      </c>
      <c r="BJ727" s="19" t="s">
        <v>81</v>
      </c>
      <c r="BK727" s="200">
        <f>ROUND(I727*H727,1)</f>
        <v>0</v>
      </c>
      <c r="BL727" s="19" t="s">
        <v>189</v>
      </c>
      <c r="BM727" s="199" t="s">
        <v>1143</v>
      </c>
    </row>
    <row r="728" spans="1:65" s="2" customFormat="1" ht="57.6">
      <c r="A728" s="36"/>
      <c r="B728" s="37"/>
      <c r="C728" s="38"/>
      <c r="D728" s="201" t="s">
        <v>158</v>
      </c>
      <c r="E728" s="38"/>
      <c r="F728" s="202" t="s">
        <v>1130</v>
      </c>
      <c r="G728" s="38"/>
      <c r="H728" s="38"/>
      <c r="I728" s="110"/>
      <c r="J728" s="38"/>
      <c r="K728" s="38"/>
      <c r="L728" s="41"/>
      <c r="M728" s="203"/>
      <c r="N728" s="204"/>
      <c r="O728" s="66"/>
      <c r="P728" s="66"/>
      <c r="Q728" s="66"/>
      <c r="R728" s="66"/>
      <c r="S728" s="66"/>
      <c r="T728" s="66"/>
      <c r="U728" s="67"/>
      <c r="V728" s="36"/>
      <c r="W728" s="36"/>
      <c r="X728" s="36"/>
      <c r="Y728" s="36"/>
      <c r="Z728" s="36"/>
      <c r="AA728" s="36"/>
      <c r="AB728" s="36"/>
      <c r="AC728" s="36"/>
      <c r="AD728" s="36"/>
      <c r="AE728" s="36"/>
      <c r="AT728" s="19" t="s">
        <v>158</v>
      </c>
      <c r="AU728" s="19" t="s">
        <v>81</v>
      </c>
    </row>
    <row r="729" spans="1:65" s="13" customFormat="1" ht="10.199999999999999">
      <c r="B729" s="205"/>
      <c r="C729" s="206"/>
      <c r="D729" s="201" t="s">
        <v>160</v>
      </c>
      <c r="E729" s="207" t="s">
        <v>19</v>
      </c>
      <c r="F729" s="208" t="s">
        <v>1131</v>
      </c>
      <c r="G729" s="206"/>
      <c r="H729" s="209">
        <v>15.7</v>
      </c>
      <c r="I729" s="210"/>
      <c r="J729" s="206"/>
      <c r="K729" s="206"/>
      <c r="L729" s="211"/>
      <c r="M729" s="212"/>
      <c r="N729" s="213"/>
      <c r="O729" s="213"/>
      <c r="P729" s="213"/>
      <c r="Q729" s="213"/>
      <c r="R729" s="213"/>
      <c r="S729" s="213"/>
      <c r="T729" s="213"/>
      <c r="U729" s="214"/>
      <c r="AT729" s="215" t="s">
        <v>160</v>
      </c>
      <c r="AU729" s="215" t="s">
        <v>81</v>
      </c>
      <c r="AV729" s="13" t="s">
        <v>81</v>
      </c>
      <c r="AW729" s="13" t="s">
        <v>33</v>
      </c>
      <c r="AX729" s="13" t="s">
        <v>72</v>
      </c>
      <c r="AY729" s="215" t="s">
        <v>147</v>
      </c>
    </row>
    <row r="730" spans="1:65" s="14" customFormat="1" ht="10.199999999999999">
      <c r="B730" s="216"/>
      <c r="C730" s="217"/>
      <c r="D730" s="201" t="s">
        <v>160</v>
      </c>
      <c r="E730" s="218" t="s">
        <v>19</v>
      </c>
      <c r="F730" s="219" t="s">
        <v>1132</v>
      </c>
      <c r="G730" s="217"/>
      <c r="H730" s="220">
        <v>15.7</v>
      </c>
      <c r="I730" s="221"/>
      <c r="J730" s="217"/>
      <c r="K730" s="217"/>
      <c r="L730" s="222"/>
      <c r="M730" s="223"/>
      <c r="N730" s="224"/>
      <c r="O730" s="224"/>
      <c r="P730" s="224"/>
      <c r="Q730" s="224"/>
      <c r="R730" s="224"/>
      <c r="S730" s="224"/>
      <c r="T730" s="224"/>
      <c r="U730" s="225"/>
      <c r="AT730" s="226" t="s">
        <v>160</v>
      </c>
      <c r="AU730" s="226" t="s">
        <v>81</v>
      </c>
      <c r="AV730" s="14" t="s">
        <v>84</v>
      </c>
      <c r="AW730" s="14" t="s">
        <v>33</v>
      </c>
      <c r="AX730" s="14" t="s">
        <v>72</v>
      </c>
      <c r="AY730" s="226" t="s">
        <v>147</v>
      </c>
    </row>
    <row r="731" spans="1:65" s="13" customFormat="1" ht="10.199999999999999">
      <c r="B731" s="205"/>
      <c r="C731" s="206"/>
      <c r="D731" s="201" t="s">
        <v>160</v>
      </c>
      <c r="E731" s="207" t="s">
        <v>19</v>
      </c>
      <c r="F731" s="208" t="s">
        <v>1133</v>
      </c>
      <c r="G731" s="206"/>
      <c r="H731" s="209">
        <v>7.2169999999999996</v>
      </c>
      <c r="I731" s="210"/>
      <c r="J731" s="206"/>
      <c r="K731" s="206"/>
      <c r="L731" s="211"/>
      <c r="M731" s="212"/>
      <c r="N731" s="213"/>
      <c r="O731" s="213"/>
      <c r="P731" s="213"/>
      <c r="Q731" s="213"/>
      <c r="R731" s="213"/>
      <c r="S731" s="213"/>
      <c r="T731" s="213"/>
      <c r="U731" s="214"/>
      <c r="AT731" s="215" t="s">
        <v>160</v>
      </c>
      <c r="AU731" s="215" t="s">
        <v>81</v>
      </c>
      <c r="AV731" s="13" t="s">
        <v>81</v>
      </c>
      <c r="AW731" s="13" t="s">
        <v>33</v>
      </c>
      <c r="AX731" s="13" t="s">
        <v>72</v>
      </c>
      <c r="AY731" s="215" t="s">
        <v>147</v>
      </c>
    </row>
    <row r="732" spans="1:65" s="13" customFormat="1" ht="10.199999999999999">
      <c r="B732" s="205"/>
      <c r="C732" s="206"/>
      <c r="D732" s="201" t="s">
        <v>160</v>
      </c>
      <c r="E732" s="207" t="s">
        <v>19</v>
      </c>
      <c r="F732" s="208" t="s">
        <v>1134</v>
      </c>
      <c r="G732" s="206"/>
      <c r="H732" s="209">
        <v>0.20699999999999999</v>
      </c>
      <c r="I732" s="210"/>
      <c r="J732" s="206"/>
      <c r="K732" s="206"/>
      <c r="L732" s="211"/>
      <c r="M732" s="212"/>
      <c r="N732" s="213"/>
      <c r="O732" s="213"/>
      <c r="P732" s="213"/>
      <c r="Q732" s="213"/>
      <c r="R732" s="213"/>
      <c r="S732" s="213"/>
      <c r="T732" s="213"/>
      <c r="U732" s="214"/>
      <c r="AT732" s="215" t="s">
        <v>160</v>
      </c>
      <c r="AU732" s="215" t="s">
        <v>81</v>
      </c>
      <c r="AV732" s="13" t="s">
        <v>81</v>
      </c>
      <c r="AW732" s="13" t="s">
        <v>33</v>
      </c>
      <c r="AX732" s="13" t="s">
        <v>72</v>
      </c>
      <c r="AY732" s="215" t="s">
        <v>147</v>
      </c>
    </row>
    <row r="733" spans="1:65" s="14" customFormat="1" ht="10.199999999999999">
      <c r="B733" s="216"/>
      <c r="C733" s="217"/>
      <c r="D733" s="201" t="s">
        <v>160</v>
      </c>
      <c r="E733" s="218" t="s">
        <v>19</v>
      </c>
      <c r="F733" s="219" t="s">
        <v>1135</v>
      </c>
      <c r="G733" s="217"/>
      <c r="H733" s="220">
        <v>7.4239999999999995</v>
      </c>
      <c r="I733" s="221"/>
      <c r="J733" s="217"/>
      <c r="K733" s="217"/>
      <c r="L733" s="222"/>
      <c r="M733" s="223"/>
      <c r="N733" s="224"/>
      <c r="O733" s="224"/>
      <c r="P733" s="224"/>
      <c r="Q733" s="224"/>
      <c r="R733" s="224"/>
      <c r="S733" s="224"/>
      <c r="T733" s="224"/>
      <c r="U733" s="225"/>
      <c r="AT733" s="226" t="s">
        <v>160</v>
      </c>
      <c r="AU733" s="226" t="s">
        <v>81</v>
      </c>
      <c r="AV733" s="14" t="s">
        <v>84</v>
      </c>
      <c r="AW733" s="14" t="s">
        <v>33</v>
      </c>
      <c r="AX733" s="14" t="s">
        <v>72</v>
      </c>
      <c r="AY733" s="226" t="s">
        <v>147</v>
      </c>
    </row>
    <row r="734" spans="1:65" s="15" customFormat="1" ht="10.199999999999999">
      <c r="B734" s="227"/>
      <c r="C734" s="228"/>
      <c r="D734" s="201" t="s">
        <v>160</v>
      </c>
      <c r="E734" s="229" t="s">
        <v>19</v>
      </c>
      <c r="F734" s="230" t="s">
        <v>163</v>
      </c>
      <c r="G734" s="228"/>
      <c r="H734" s="231">
        <v>23.123999999999999</v>
      </c>
      <c r="I734" s="232"/>
      <c r="J734" s="228"/>
      <c r="K734" s="228"/>
      <c r="L734" s="233"/>
      <c r="M734" s="234"/>
      <c r="N734" s="235"/>
      <c r="O734" s="235"/>
      <c r="P734" s="235"/>
      <c r="Q734" s="235"/>
      <c r="R734" s="235"/>
      <c r="S734" s="235"/>
      <c r="T734" s="235"/>
      <c r="U734" s="236"/>
      <c r="AT734" s="237" t="s">
        <v>160</v>
      </c>
      <c r="AU734" s="237" t="s">
        <v>81</v>
      </c>
      <c r="AV734" s="15" t="s">
        <v>156</v>
      </c>
      <c r="AW734" s="15" t="s">
        <v>33</v>
      </c>
      <c r="AX734" s="15" t="s">
        <v>77</v>
      </c>
      <c r="AY734" s="237" t="s">
        <v>147</v>
      </c>
    </row>
    <row r="735" spans="1:65" s="2" customFormat="1" ht="19.8" customHeight="1">
      <c r="A735" s="36"/>
      <c r="B735" s="37"/>
      <c r="C735" s="188" t="s">
        <v>1144</v>
      </c>
      <c r="D735" s="188" t="s">
        <v>151</v>
      </c>
      <c r="E735" s="189" t="s">
        <v>1145</v>
      </c>
      <c r="F735" s="190" t="s">
        <v>1146</v>
      </c>
      <c r="G735" s="191" t="s">
        <v>213</v>
      </c>
      <c r="H735" s="192">
        <v>23.123999999999999</v>
      </c>
      <c r="I735" s="193"/>
      <c r="J735" s="194">
        <f>ROUND(I735*H735,1)</f>
        <v>0</v>
      </c>
      <c r="K735" s="190" t="s">
        <v>155</v>
      </c>
      <c r="L735" s="41"/>
      <c r="M735" s="195" t="s">
        <v>19</v>
      </c>
      <c r="N735" s="196" t="s">
        <v>44</v>
      </c>
      <c r="O735" s="66"/>
      <c r="P735" s="197">
        <f>O735*H735</f>
        <v>0</v>
      </c>
      <c r="Q735" s="197">
        <v>4.4999999999999997E-3</v>
      </c>
      <c r="R735" s="197">
        <f>Q735*H735</f>
        <v>0.10405799999999998</v>
      </c>
      <c r="S735" s="197">
        <v>0</v>
      </c>
      <c r="T735" s="197">
        <f>S735*H735</f>
        <v>0</v>
      </c>
      <c r="U735" s="198" t="s">
        <v>19</v>
      </c>
      <c r="V735" s="36"/>
      <c r="W735" s="36"/>
      <c r="X735" s="36"/>
      <c r="Y735" s="36"/>
      <c r="Z735" s="36"/>
      <c r="AA735" s="36"/>
      <c r="AB735" s="36"/>
      <c r="AC735" s="36"/>
      <c r="AD735" s="36"/>
      <c r="AE735" s="36"/>
      <c r="AR735" s="199" t="s">
        <v>189</v>
      </c>
      <c r="AT735" s="199" t="s">
        <v>151</v>
      </c>
      <c r="AU735" s="199" t="s">
        <v>81</v>
      </c>
      <c r="AY735" s="19" t="s">
        <v>147</v>
      </c>
      <c r="BE735" s="200">
        <f>IF(N735="základní",J735,0)</f>
        <v>0</v>
      </c>
      <c r="BF735" s="200">
        <f>IF(N735="snížená",J735,0)</f>
        <v>0</v>
      </c>
      <c r="BG735" s="200">
        <f>IF(N735="zákl. přenesená",J735,0)</f>
        <v>0</v>
      </c>
      <c r="BH735" s="200">
        <f>IF(N735="sníž. přenesená",J735,0)</f>
        <v>0</v>
      </c>
      <c r="BI735" s="200">
        <f>IF(N735="nulová",J735,0)</f>
        <v>0</v>
      </c>
      <c r="BJ735" s="19" t="s">
        <v>81</v>
      </c>
      <c r="BK735" s="200">
        <f>ROUND(I735*H735,1)</f>
        <v>0</v>
      </c>
      <c r="BL735" s="19" t="s">
        <v>189</v>
      </c>
      <c r="BM735" s="199" t="s">
        <v>1147</v>
      </c>
    </row>
    <row r="736" spans="1:65" s="2" customFormat="1" ht="57.6">
      <c r="A736" s="36"/>
      <c r="B736" s="37"/>
      <c r="C736" s="38"/>
      <c r="D736" s="201" t="s">
        <v>158</v>
      </c>
      <c r="E736" s="38"/>
      <c r="F736" s="202" t="s">
        <v>1130</v>
      </c>
      <c r="G736" s="38"/>
      <c r="H736" s="38"/>
      <c r="I736" s="110"/>
      <c r="J736" s="38"/>
      <c r="K736" s="38"/>
      <c r="L736" s="41"/>
      <c r="M736" s="203"/>
      <c r="N736" s="204"/>
      <c r="O736" s="66"/>
      <c r="P736" s="66"/>
      <c r="Q736" s="66"/>
      <c r="R736" s="66"/>
      <c r="S736" s="66"/>
      <c r="T736" s="66"/>
      <c r="U736" s="67"/>
      <c r="V736" s="36"/>
      <c r="W736" s="36"/>
      <c r="X736" s="36"/>
      <c r="Y736" s="36"/>
      <c r="Z736" s="36"/>
      <c r="AA736" s="36"/>
      <c r="AB736" s="36"/>
      <c r="AC736" s="36"/>
      <c r="AD736" s="36"/>
      <c r="AE736" s="36"/>
      <c r="AT736" s="19" t="s">
        <v>158</v>
      </c>
      <c r="AU736" s="19" t="s">
        <v>81</v>
      </c>
    </row>
    <row r="737" spans="1:65" s="2" customFormat="1" ht="14.4" customHeight="1">
      <c r="A737" s="36"/>
      <c r="B737" s="37"/>
      <c r="C737" s="188" t="s">
        <v>1148</v>
      </c>
      <c r="D737" s="188" t="s">
        <v>151</v>
      </c>
      <c r="E737" s="189" t="s">
        <v>1149</v>
      </c>
      <c r="F737" s="190" t="s">
        <v>1150</v>
      </c>
      <c r="G737" s="191" t="s">
        <v>213</v>
      </c>
      <c r="H737" s="192">
        <v>23.123999999999999</v>
      </c>
      <c r="I737" s="193"/>
      <c r="J737" s="194">
        <f>ROUND(I737*H737,1)</f>
        <v>0</v>
      </c>
      <c r="K737" s="190" t="s">
        <v>155</v>
      </c>
      <c r="L737" s="41"/>
      <c r="M737" s="195" t="s">
        <v>19</v>
      </c>
      <c r="N737" s="196" t="s">
        <v>44</v>
      </c>
      <c r="O737" s="66"/>
      <c r="P737" s="197">
        <f>O737*H737</f>
        <v>0</v>
      </c>
      <c r="Q737" s="197">
        <v>2.9999999999999997E-4</v>
      </c>
      <c r="R737" s="197">
        <f>Q737*H737</f>
        <v>6.9371999999999993E-3</v>
      </c>
      <c r="S737" s="197">
        <v>0</v>
      </c>
      <c r="T737" s="197">
        <f>S737*H737</f>
        <v>0</v>
      </c>
      <c r="U737" s="198" t="s">
        <v>19</v>
      </c>
      <c r="V737" s="36"/>
      <c r="W737" s="36"/>
      <c r="X737" s="36"/>
      <c r="Y737" s="36"/>
      <c r="Z737" s="36"/>
      <c r="AA737" s="36"/>
      <c r="AB737" s="36"/>
      <c r="AC737" s="36"/>
      <c r="AD737" s="36"/>
      <c r="AE737" s="36"/>
      <c r="AR737" s="199" t="s">
        <v>189</v>
      </c>
      <c r="AT737" s="199" t="s">
        <v>151</v>
      </c>
      <c r="AU737" s="199" t="s">
        <v>81</v>
      </c>
      <c r="AY737" s="19" t="s">
        <v>147</v>
      </c>
      <c r="BE737" s="200">
        <f>IF(N737="základní",J737,0)</f>
        <v>0</v>
      </c>
      <c r="BF737" s="200">
        <f>IF(N737="snížená",J737,0)</f>
        <v>0</v>
      </c>
      <c r="BG737" s="200">
        <f>IF(N737="zákl. přenesená",J737,0)</f>
        <v>0</v>
      </c>
      <c r="BH737" s="200">
        <f>IF(N737="sníž. přenesená",J737,0)</f>
        <v>0</v>
      </c>
      <c r="BI737" s="200">
        <f>IF(N737="nulová",J737,0)</f>
        <v>0</v>
      </c>
      <c r="BJ737" s="19" t="s">
        <v>81</v>
      </c>
      <c r="BK737" s="200">
        <f>ROUND(I737*H737,1)</f>
        <v>0</v>
      </c>
      <c r="BL737" s="19" t="s">
        <v>189</v>
      </c>
      <c r="BM737" s="199" t="s">
        <v>1151</v>
      </c>
    </row>
    <row r="738" spans="1:65" s="13" customFormat="1" ht="10.199999999999999">
      <c r="B738" s="205"/>
      <c r="C738" s="206"/>
      <c r="D738" s="201" t="s">
        <v>160</v>
      </c>
      <c r="E738" s="207" t="s">
        <v>19</v>
      </c>
      <c r="F738" s="208" t="s">
        <v>1131</v>
      </c>
      <c r="G738" s="206"/>
      <c r="H738" s="209">
        <v>15.7</v>
      </c>
      <c r="I738" s="210"/>
      <c r="J738" s="206"/>
      <c r="K738" s="206"/>
      <c r="L738" s="211"/>
      <c r="M738" s="212"/>
      <c r="N738" s="213"/>
      <c r="O738" s="213"/>
      <c r="P738" s="213"/>
      <c r="Q738" s="213"/>
      <c r="R738" s="213"/>
      <c r="S738" s="213"/>
      <c r="T738" s="213"/>
      <c r="U738" s="214"/>
      <c r="AT738" s="215" t="s">
        <v>160</v>
      </c>
      <c r="AU738" s="215" t="s">
        <v>81</v>
      </c>
      <c r="AV738" s="13" t="s">
        <v>81</v>
      </c>
      <c r="AW738" s="13" t="s">
        <v>33</v>
      </c>
      <c r="AX738" s="13" t="s">
        <v>72</v>
      </c>
      <c r="AY738" s="215" t="s">
        <v>147</v>
      </c>
    </row>
    <row r="739" spans="1:65" s="14" customFormat="1" ht="10.199999999999999">
      <c r="B739" s="216"/>
      <c r="C739" s="217"/>
      <c r="D739" s="201" t="s">
        <v>160</v>
      </c>
      <c r="E739" s="218" t="s">
        <v>19</v>
      </c>
      <c r="F739" s="219" t="s">
        <v>1132</v>
      </c>
      <c r="G739" s="217"/>
      <c r="H739" s="220">
        <v>15.7</v>
      </c>
      <c r="I739" s="221"/>
      <c r="J739" s="217"/>
      <c r="K739" s="217"/>
      <c r="L739" s="222"/>
      <c r="M739" s="223"/>
      <c r="N739" s="224"/>
      <c r="O739" s="224"/>
      <c r="P739" s="224"/>
      <c r="Q739" s="224"/>
      <c r="R739" s="224"/>
      <c r="S739" s="224"/>
      <c r="T739" s="224"/>
      <c r="U739" s="225"/>
      <c r="AT739" s="226" t="s">
        <v>160</v>
      </c>
      <c r="AU739" s="226" t="s">
        <v>81</v>
      </c>
      <c r="AV739" s="14" t="s">
        <v>84</v>
      </c>
      <c r="AW739" s="14" t="s">
        <v>33</v>
      </c>
      <c r="AX739" s="14" t="s">
        <v>72</v>
      </c>
      <c r="AY739" s="226" t="s">
        <v>147</v>
      </c>
    </row>
    <row r="740" spans="1:65" s="13" customFormat="1" ht="10.199999999999999">
      <c r="B740" s="205"/>
      <c r="C740" s="206"/>
      <c r="D740" s="201" t="s">
        <v>160</v>
      </c>
      <c r="E740" s="207" t="s">
        <v>19</v>
      </c>
      <c r="F740" s="208" t="s">
        <v>1133</v>
      </c>
      <c r="G740" s="206"/>
      <c r="H740" s="209">
        <v>7.2169999999999996</v>
      </c>
      <c r="I740" s="210"/>
      <c r="J740" s="206"/>
      <c r="K740" s="206"/>
      <c r="L740" s="211"/>
      <c r="M740" s="212"/>
      <c r="N740" s="213"/>
      <c r="O740" s="213"/>
      <c r="P740" s="213"/>
      <c r="Q740" s="213"/>
      <c r="R740" s="213"/>
      <c r="S740" s="213"/>
      <c r="T740" s="213"/>
      <c r="U740" s="214"/>
      <c r="AT740" s="215" t="s">
        <v>160</v>
      </c>
      <c r="AU740" s="215" t="s">
        <v>81</v>
      </c>
      <c r="AV740" s="13" t="s">
        <v>81</v>
      </c>
      <c r="AW740" s="13" t="s">
        <v>33</v>
      </c>
      <c r="AX740" s="13" t="s">
        <v>72</v>
      </c>
      <c r="AY740" s="215" t="s">
        <v>147</v>
      </c>
    </row>
    <row r="741" spans="1:65" s="13" customFormat="1" ht="10.199999999999999">
      <c r="B741" s="205"/>
      <c r="C741" s="206"/>
      <c r="D741" s="201" t="s">
        <v>160</v>
      </c>
      <c r="E741" s="207" t="s">
        <v>19</v>
      </c>
      <c r="F741" s="208" t="s">
        <v>1134</v>
      </c>
      <c r="G741" s="206"/>
      <c r="H741" s="209">
        <v>0.20699999999999999</v>
      </c>
      <c r="I741" s="210"/>
      <c r="J741" s="206"/>
      <c r="K741" s="206"/>
      <c r="L741" s="211"/>
      <c r="M741" s="212"/>
      <c r="N741" s="213"/>
      <c r="O741" s="213"/>
      <c r="P741" s="213"/>
      <c r="Q741" s="213"/>
      <c r="R741" s="213"/>
      <c r="S741" s="213"/>
      <c r="T741" s="213"/>
      <c r="U741" s="214"/>
      <c r="AT741" s="215" t="s">
        <v>160</v>
      </c>
      <c r="AU741" s="215" t="s">
        <v>81</v>
      </c>
      <c r="AV741" s="13" t="s">
        <v>81</v>
      </c>
      <c r="AW741" s="13" t="s">
        <v>33</v>
      </c>
      <c r="AX741" s="13" t="s">
        <v>72</v>
      </c>
      <c r="AY741" s="215" t="s">
        <v>147</v>
      </c>
    </row>
    <row r="742" spans="1:65" s="14" customFormat="1" ht="10.199999999999999">
      <c r="B742" s="216"/>
      <c r="C742" s="217"/>
      <c r="D742" s="201" t="s">
        <v>160</v>
      </c>
      <c r="E742" s="218" t="s">
        <v>19</v>
      </c>
      <c r="F742" s="219" t="s">
        <v>1135</v>
      </c>
      <c r="G742" s="217"/>
      <c r="H742" s="220">
        <v>7.4239999999999995</v>
      </c>
      <c r="I742" s="221"/>
      <c r="J742" s="217"/>
      <c r="K742" s="217"/>
      <c r="L742" s="222"/>
      <c r="M742" s="223"/>
      <c r="N742" s="224"/>
      <c r="O742" s="224"/>
      <c r="P742" s="224"/>
      <c r="Q742" s="224"/>
      <c r="R742" s="224"/>
      <c r="S742" s="224"/>
      <c r="T742" s="224"/>
      <c r="U742" s="225"/>
      <c r="AT742" s="226" t="s">
        <v>160</v>
      </c>
      <c r="AU742" s="226" t="s">
        <v>81</v>
      </c>
      <c r="AV742" s="14" t="s">
        <v>84</v>
      </c>
      <c r="AW742" s="14" t="s">
        <v>33</v>
      </c>
      <c r="AX742" s="14" t="s">
        <v>72</v>
      </c>
      <c r="AY742" s="226" t="s">
        <v>147</v>
      </c>
    </row>
    <row r="743" spans="1:65" s="15" customFormat="1" ht="10.199999999999999">
      <c r="B743" s="227"/>
      <c r="C743" s="228"/>
      <c r="D743" s="201" t="s">
        <v>160</v>
      </c>
      <c r="E743" s="229" t="s">
        <v>19</v>
      </c>
      <c r="F743" s="230" t="s">
        <v>163</v>
      </c>
      <c r="G743" s="228"/>
      <c r="H743" s="231">
        <v>23.123999999999999</v>
      </c>
      <c r="I743" s="232"/>
      <c r="J743" s="228"/>
      <c r="K743" s="228"/>
      <c r="L743" s="233"/>
      <c r="M743" s="234"/>
      <c r="N743" s="235"/>
      <c r="O743" s="235"/>
      <c r="P743" s="235"/>
      <c r="Q743" s="235"/>
      <c r="R743" s="235"/>
      <c r="S743" s="235"/>
      <c r="T743" s="235"/>
      <c r="U743" s="236"/>
      <c r="AT743" s="237" t="s">
        <v>160</v>
      </c>
      <c r="AU743" s="237" t="s">
        <v>81</v>
      </c>
      <c r="AV743" s="15" t="s">
        <v>156</v>
      </c>
      <c r="AW743" s="15" t="s">
        <v>33</v>
      </c>
      <c r="AX743" s="15" t="s">
        <v>77</v>
      </c>
      <c r="AY743" s="237" t="s">
        <v>147</v>
      </c>
    </row>
    <row r="744" spans="1:65" s="2" customFormat="1" ht="19.8" customHeight="1">
      <c r="A744" s="36"/>
      <c r="B744" s="37"/>
      <c r="C744" s="248" t="s">
        <v>1152</v>
      </c>
      <c r="D744" s="248" t="s">
        <v>222</v>
      </c>
      <c r="E744" s="249" t="s">
        <v>1153</v>
      </c>
      <c r="F744" s="250" t="s">
        <v>1154</v>
      </c>
      <c r="G744" s="251" t="s">
        <v>213</v>
      </c>
      <c r="H744" s="252">
        <v>25.436</v>
      </c>
      <c r="I744" s="253"/>
      <c r="J744" s="254">
        <f>ROUND(I744*H744,1)</f>
        <v>0</v>
      </c>
      <c r="K744" s="250" t="s">
        <v>155</v>
      </c>
      <c r="L744" s="255"/>
      <c r="M744" s="256" t="s">
        <v>19</v>
      </c>
      <c r="N744" s="257" t="s">
        <v>44</v>
      </c>
      <c r="O744" s="66"/>
      <c r="P744" s="197">
        <f>O744*H744</f>
        <v>0</v>
      </c>
      <c r="Q744" s="197">
        <v>2.8700000000000002E-3</v>
      </c>
      <c r="R744" s="197">
        <f>Q744*H744</f>
        <v>7.3001320000000008E-2</v>
      </c>
      <c r="S744" s="197">
        <v>0</v>
      </c>
      <c r="T744" s="197">
        <f>S744*H744</f>
        <v>0</v>
      </c>
      <c r="U744" s="198" t="s">
        <v>19</v>
      </c>
      <c r="V744" s="36"/>
      <c r="W744" s="36"/>
      <c r="X744" s="36"/>
      <c r="Y744" s="36"/>
      <c r="Z744" s="36"/>
      <c r="AA744" s="36"/>
      <c r="AB744" s="36"/>
      <c r="AC744" s="36"/>
      <c r="AD744" s="36"/>
      <c r="AE744" s="36"/>
      <c r="AR744" s="199" t="s">
        <v>323</v>
      </c>
      <c r="AT744" s="199" t="s">
        <v>222</v>
      </c>
      <c r="AU744" s="199" t="s">
        <v>81</v>
      </c>
      <c r="AY744" s="19" t="s">
        <v>147</v>
      </c>
      <c r="BE744" s="200">
        <f>IF(N744="základní",J744,0)</f>
        <v>0</v>
      </c>
      <c r="BF744" s="200">
        <f>IF(N744="snížená",J744,0)</f>
        <v>0</v>
      </c>
      <c r="BG744" s="200">
        <f>IF(N744="zákl. přenesená",J744,0)</f>
        <v>0</v>
      </c>
      <c r="BH744" s="200">
        <f>IF(N744="sníž. přenesená",J744,0)</f>
        <v>0</v>
      </c>
      <c r="BI744" s="200">
        <f>IF(N744="nulová",J744,0)</f>
        <v>0</v>
      </c>
      <c r="BJ744" s="19" t="s">
        <v>81</v>
      </c>
      <c r="BK744" s="200">
        <f>ROUND(I744*H744,1)</f>
        <v>0</v>
      </c>
      <c r="BL744" s="19" t="s">
        <v>189</v>
      </c>
      <c r="BM744" s="199" t="s">
        <v>1155</v>
      </c>
    </row>
    <row r="745" spans="1:65" s="13" customFormat="1" ht="10.199999999999999">
      <c r="B745" s="205"/>
      <c r="C745" s="206"/>
      <c r="D745" s="201" t="s">
        <v>160</v>
      </c>
      <c r="E745" s="207" t="s">
        <v>19</v>
      </c>
      <c r="F745" s="208" t="s">
        <v>1156</v>
      </c>
      <c r="G745" s="206"/>
      <c r="H745" s="209">
        <v>25.436</v>
      </c>
      <c r="I745" s="210"/>
      <c r="J745" s="206"/>
      <c r="K745" s="206"/>
      <c r="L745" s="211"/>
      <c r="M745" s="212"/>
      <c r="N745" s="213"/>
      <c r="O745" s="213"/>
      <c r="P745" s="213"/>
      <c r="Q745" s="213"/>
      <c r="R745" s="213"/>
      <c r="S745" s="213"/>
      <c r="T745" s="213"/>
      <c r="U745" s="214"/>
      <c r="AT745" s="215" t="s">
        <v>160</v>
      </c>
      <c r="AU745" s="215" t="s">
        <v>81</v>
      </c>
      <c r="AV745" s="13" t="s">
        <v>81</v>
      </c>
      <c r="AW745" s="13" t="s">
        <v>33</v>
      </c>
      <c r="AX745" s="13" t="s">
        <v>77</v>
      </c>
      <c r="AY745" s="215" t="s">
        <v>147</v>
      </c>
    </row>
    <row r="746" spans="1:65" s="2" customFormat="1" ht="14.4" customHeight="1">
      <c r="A746" s="36"/>
      <c r="B746" s="37"/>
      <c r="C746" s="188" t="s">
        <v>1157</v>
      </c>
      <c r="D746" s="188" t="s">
        <v>151</v>
      </c>
      <c r="E746" s="189" t="s">
        <v>1158</v>
      </c>
      <c r="F746" s="190" t="s">
        <v>1159</v>
      </c>
      <c r="G746" s="191" t="s">
        <v>310</v>
      </c>
      <c r="H746" s="192">
        <v>25.04</v>
      </c>
      <c r="I746" s="193"/>
      <c r="J746" s="194">
        <f>ROUND(I746*H746,1)</f>
        <v>0</v>
      </c>
      <c r="K746" s="190" t="s">
        <v>155</v>
      </c>
      <c r="L746" s="41"/>
      <c r="M746" s="195" t="s">
        <v>19</v>
      </c>
      <c r="N746" s="196" t="s">
        <v>44</v>
      </c>
      <c r="O746" s="66"/>
      <c r="P746" s="197">
        <f>O746*H746</f>
        <v>0</v>
      </c>
      <c r="Q746" s="197">
        <v>1.0000000000000001E-5</v>
      </c>
      <c r="R746" s="197">
        <f>Q746*H746</f>
        <v>2.5040000000000001E-4</v>
      </c>
      <c r="S746" s="197">
        <v>0</v>
      </c>
      <c r="T746" s="197">
        <f>S746*H746</f>
        <v>0</v>
      </c>
      <c r="U746" s="198" t="s">
        <v>19</v>
      </c>
      <c r="V746" s="36"/>
      <c r="W746" s="36"/>
      <c r="X746" s="36"/>
      <c r="Y746" s="36"/>
      <c r="Z746" s="36"/>
      <c r="AA746" s="36"/>
      <c r="AB746" s="36"/>
      <c r="AC746" s="36"/>
      <c r="AD746" s="36"/>
      <c r="AE746" s="36"/>
      <c r="AR746" s="199" t="s">
        <v>189</v>
      </c>
      <c r="AT746" s="199" t="s">
        <v>151</v>
      </c>
      <c r="AU746" s="199" t="s">
        <v>81</v>
      </c>
      <c r="AY746" s="19" t="s">
        <v>147</v>
      </c>
      <c r="BE746" s="200">
        <f>IF(N746="základní",J746,0)</f>
        <v>0</v>
      </c>
      <c r="BF746" s="200">
        <f>IF(N746="snížená",J746,0)</f>
        <v>0</v>
      </c>
      <c r="BG746" s="200">
        <f>IF(N746="zákl. přenesená",J746,0)</f>
        <v>0</v>
      </c>
      <c r="BH746" s="200">
        <f>IF(N746="sníž. přenesená",J746,0)</f>
        <v>0</v>
      </c>
      <c r="BI746" s="200">
        <f>IF(N746="nulová",J746,0)</f>
        <v>0</v>
      </c>
      <c r="BJ746" s="19" t="s">
        <v>81</v>
      </c>
      <c r="BK746" s="200">
        <f>ROUND(I746*H746,1)</f>
        <v>0</v>
      </c>
      <c r="BL746" s="19" t="s">
        <v>189</v>
      </c>
      <c r="BM746" s="199" t="s">
        <v>1160</v>
      </c>
    </row>
    <row r="747" spans="1:65" s="13" customFormat="1" ht="10.199999999999999">
      <c r="B747" s="205"/>
      <c r="C747" s="206"/>
      <c r="D747" s="201" t="s">
        <v>160</v>
      </c>
      <c r="E747" s="207" t="s">
        <v>19</v>
      </c>
      <c r="F747" s="208" t="s">
        <v>1161</v>
      </c>
      <c r="G747" s="206"/>
      <c r="H747" s="209">
        <v>17.3</v>
      </c>
      <c r="I747" s="210"/>
      <c r="J747" s="206"/>
      <c r="K747" s="206"/>
      <c r="L747" s="211"/>
      <c r="M747" s="212"/>
      <c r="N747" s="213"/>
      <c r="O747" s="213"/>
      <c r="P747" s="213"/>
      <c r="Q747" s="213"/>
      <c r="R747" s="213"/>
      <c r="S747" s="213"/>
      <c r="T747" s="213"/>
      <c r="U747" s="214"/>
      <c r="AT747" s="215" t="s">
        <v>160</v>
      </c>
      <c r="AU747" s="215" t="s">
        <v>81</v>
      </c>
      <c r="AV747" s="13" t="s">
        <v>81</v>
      </c>
      <c r="AW747" s="13" t="s">
        <v>33</v>
      </c>
      <c r="AX747" s="13" t="s">
        <v>72</v>
      </c>
      <c r="AY747" s="215" t="s">
        <v>147</v>
      </c>
    </row>
    <row r="748" spans="1:65" s="13" customFormat="1" ht="10.199999999999999">
      <c r="B748" s="205"/>
      <c r="C748" s="206"/>
      <c r="D748" s="201" t="s">
        <v>160</v>
      </c>
      <c r="E748" s="207" t="s">
        <v>19</v>
      </c>
      <c r="F748" s="208" t="s">
        <v>1162</v>
      </c>
      <c r="G748" s="206"/>
      <c r="H748" s="209">
        <v>-0.8</v>
      </c>
      <c r="I748" s="210"/>
      <c r="J748" s="206"/>
      <c r="K748" s="206"/>
      <c r="L748" s="211"/>
      <c r="M748" s="212"/>
      <c r="N748" s="213"/>
      <c r="O748" s="213"/>
      <c r="P748" s="213"/>
      <c r="Q748" s="213"/>
      <c r="R748" s="213"/>
      <c r="S748" s="213"/>
      <c r="T748" s="213"/>
      <c r="U748" s="214"/>
      <c r="AT748" s="215" t="s">
        <v>160</v>
      </c>
      <c r="AU748" s="215" t="s">
        <v>81</v>
      </c>
      <c r="AV748" s="13" t="s">
        <v>81</v>
      </c>
      <c r="AW748" s="13" t="s">
        <v>33</v>
      </c>
      <c r="AX748" s="13" t="s">
        <v>72</v>
      </c>
      <c r="AY748" s="215" t="s">
        <v>147</v>
      </c>
    </row>
    <row r="749" spans="1:65" s="14" customFormat="1" ht="10.199999999999999">
      <c r="B749" s="216"/>
      <c r="C749" s="217"/>
      <c r="D749" s="201" t="s">
        <v>160</v>
      </c>
      <c r="E749" s="218" t="s">
        <v>19</v>
      </c>
      <c r="F749" s="219" t="s">
        <v>1132</v>
      </c>
      <c r="G749" s="217"/>
      <c r="H749" s="220">
        <v>16.5</v>
      </c>
      <c r="I749" s="221"/>
      <c r="J749" s="217"/>
      <c r="K749" s="217"/>
      <c r="L749" s="222"/>
      <c r="M749" s="223"/>
      <c r="N749" s="224"/>
      <c r="O749" s="224"/>
      <c r="P749" s="224"/>
      <c r="Q749" s="224"/>
      <c r="R749" s="224"/>
      <c r="S749" s="224"/>
      <c r="T749" s="224"/>
      <c r="U749" s="225"/>
      <c r="AT749" s="226" t="s">
        <v>160</v>
      </c>
      <c r="AU749" s="226" t="s">
        <v>81</v>
      </c>
      <c r="AV749" s="14" t="s">
        <v>84</v>
      </c>
      <c r="AW749" s="14" t="s">
        <v>33</v>
      </c>
      <c r="AX749" s="14" t="s">
        <v>72</v>
      </c>
      <c r="AY749" s="226" t="s">
        <v>147</v>
      </c>
    </row>
    <row r="750" spans="1:65" s="13" customFormat="1" ht="10.199999999999999">
      <c r="B750" s="205"/>
      <c r="C750" s="206"/>
      <c r="D750" s="201" t="s">
        <v>160</v>
      </c>
      <c r="E750" s="207" t="s">
        <v>19</v>
      </c>
      <c r="F750" s="208" t="s">
        <v>1163</v>
      </c>
      <c r="G750" s="206"/>
      <c r="H750" s="209">
        <v>11.44</v>
      </c>
      <c r="I750" s="210"/>
      <c r="J750" s="206"/>
      <c r="K750" s="206"/>
      <c r="L750" s="211"/>
      <c r="M750" s="212"/>
      <c r="N750" s="213"/>
      <c r="O750" s="213"/>
      <c r="P750" s="213"/>
      <c r="Q750" s="213"/>
      <c r="R750" s="213"/>
      <c r="S750" s="213"/>
      <c r="T750" s="213"/>
      <c r="U750" s="214"/>
      <c r="AT750" s="215" t="s">
        <v>160</v>
      </c>
      <c r="AU750" s="215" t="s">
        <v>81</v>
      </c>
      <c r="AV750" s="13" t="s">
        <v>81</v>
      </c>
      <c r="AW750" s="13" t="s">
        <v>33</v>
      </c>
      <c r="AX750" s="13" t="s">
        <v>72</v>
      </c>
      <c r="AY750" s="215" t="s">
        <v>147</v>
      </c>
    </row>
    <row r="751" spans="1:65" s="13" customFormat="1" ht="10.199999999999999">
      <c r="B751" s="205"/>
      <c r="C751" s="206"/>
      <c r="D751" s="201" t="s">
        <v>160</v>
      </c>
      <c r="E751" s="207" t="s">
        <v>19</v>
      </c>
      <c r="F751" s="208" t="s">
        <v>1164</v>
      </c>
      <c r="G751" s="206"/>
      <c r="H751" s="209">
        <v>-2.9</v>
      </c>
      <c r="I751" s="210"/>
      <c r="J751" s="206"/>
      <c r="K751" s="206"/>
      <c r="L751" s="211"/>
      <c r="M751" s="212"/>
      <c r="N751" s="213"/>
      <c r="O751" s="213"/>
      <c r="P751" s="213"/>
      <c r="Q751" s="213"/>
      <c r="R751" s="213"/>
      <c r="S751" s="213"/>
      <c r="T751" s="213"/>
      <c r="U751" s="214"/>
      <c r="AT751" s="215" t="s">
        <v>160</v>
      </c>
      <c r="AU751" s="215" t="s">
        <v>81</v>
      </c>
      <c r="AV751" s="13" t="s">
        <v>81</v>
      </c>
      <c r="AW751" s="13" t="s">
        <v>33</v>
      </c>
      <c r="AX751" s="13" t="s">
        <v>72</v>
      </c>
      <c r="AY751" s="215" t="s">
        <v>147</v>
      </c>
    </row>
    <row r="752" spans="1:65" s="14" customFormat="1" ht="10.199999999999999">
      <c r="B752" s="216"/>
      <c r="C752" s="217"/>
      <c r="D752" s="201" t="s">
        <v>160</v>
      </c>
      <c r="E752" s="218" t="s">
        <v>19</v>
      </c>
      <c r="F752" s="219" t="s">
        <v>1135</v>
      </c>
      <c r="G752" s="217"/>
      <c r="H752" s="220">
        <v>8.5399999999999991</v>
      </c>
      <c r="I752" s="221"/>
      <c r="J752" s="217"/>
      <c r="K752" s="217"/>
      <c r="L752" s="222"/>
      <c r="M752" s="223"/>
      <c r="N752" s="224"/>
      <c r="O752" s="224"/>
      <c r="P752" s="224"/>
      <c r="Q752" s="224"/>
      <c r="R752" s="224"/>
      <c r="S752" s="224"/>
      <c r="T752" s="224"/>
      <c r="U752" s="225"/>
      <c r="AT752" s="226" t="s">
        <v>160</v>
      </c>
      <c r="AU752" s="226" t="s">
        <v>81</v>
      </c>
      <c r="AV752" s="14" t="s">
        <v>84</v>
      </c>
      <c r="AW752" s="14" t="s">
        <v>33</v>
      </c>
      <c r="AX752" s="14" t="s">
        <v>72</v>
      </c>
      <c r="AY752" s="226" t="s">
        <v>147</v>
      </c>
    </row>
    <row r="753" spans="1:65" s="15" customFormat="1" ht="10.199999999999999">
      <c r="B753" s="227"/>
      <c r="C753" s="228"/>
      <c r="D753" s="201" t="s">
        <v>160</v>
      </c>
      <c r="E753" s="229" t="s">
        <v>19</v>
      </c>
      <c r="F753" s="230" t="s">
        <v>163</v>
      </c>
      <c r="G753" s="228"/>
      <c r="H753" s="231">
        <v>25.04</v>
      </c>
      <c r="I753" s="232"/>
      <c r="J753" s="228"/>
      <c r="K753" s="228"/>
      <c r="L753" s="233"/>
      <c r="M753" s="234"/>
      <c r="N753" s="235"/>
      <c r="O753" s="235"/>
      <c r="P753" s="235"/>
      <c r="Q753" s="235"/>
      <c r="R753" s="235"/>
      <c r="S753" s="235"/>
      <c r="T753" s="235"/>
      <c r="U753" s="236"/>
      <c r="AT753" s="237" t="s">
        <v>160</v>
      </c>
      <c r="AU753" s="237" t="s">
        <v>81</v>
      </c>
      <c r="AV753" s="15" t="s">
        <v>156</v>
      </c>
      <c r="AW753" s="15" t="s">
        <v>33</v>
      </c>
      <c r="AX753" s="15" t="s">
        <v>77</v>
      </c>
      <c r="AY753" s="237" t="s">
        <v>147</v>
      </c>
    </row>
    <row r="754" spans="1:65" s="2" customFormat="1" ht="14.4" customHeight="1">
      <c r="A754" s="36"/>
      <c r="B754" s="37"/>
      <c r="C754" s="248" t="s">
        <v>1165</v>
      </c>
      <c r="D754" s="248" t="s">
        <v>222</v>
      </c>
      <c r="E754" s="249" t="s">
        <v>1166</v>
      </c>
      <c r="F754" s="250" t="s">
        <v>1167</v>
      </c>
      <c r="G754" s="251" t="s">
        <v>310</v>
      </c>
      <c r="H754" s="252">
        <v>25.541</v>
      </c>
      <c r="I754" s="253"/>
      <c r="J754" s="254">
        <f>ROUND(I754*H754,1)</f>
        <v>0</v>
      </c>
      <c r="K754" s="250" t="s">
        <v>19</v>
      </c>
      <c r="L754" s="255"/>
      <c r="M754" s="256" t="s">
        <v>19</v>
      </c>
      <c r="N754" s="257" t="s">
        <v>44</v>
      </c>
      <c r="O754" s="66"/>
      <c r="P754" s="197">
        <f>O754*H754</f>
        <v>0</v>
      </c>
      <c r="Q754" s="197">
        <v>2.0000000000000001E-4</v>
      </c>
      <c r="R754" s="197">
        <f>Q754*H754</f>
        <v>5.1082000000000002E-3</v>
      </c>
      <c r="S754" s="197">
        <v>0</v>
      </c>
      <c r="T754" s="197">
        <f>S754*H754</f>
        <v>0</v>
      </c>
      <c r="U754" s="198" t="s">
        <v>19</v>
      </c>
      <c r="V754" s="36"/>
      <c r="W754" s="36"/>
      <c r="X754" s="36"/>
      <c r="Y754" s="36"/>
      <c r="Z754" s="36"/>
      <c r="AA754" s="36"/>
      <c r="AB754" s="36"/>
      <c r="AC754" s="36"/>
      <c r="AD754" s="36"/>
      <c r="AE754" s="36"/>
      <c r="AR754" s="199" t="s">
        <v>323</v>
      </c>
      <c r="AT754" s="199" t="s">
        <v>222</v>
      </c>
      <c r="AU754" s="199" t="s">
        <v>81</v>
      </c>
      <c r="AY754" s="19" t="s">
        <v>147</v>
      </c>
      <c r="BE754" s="200">
        <f>IF(N754="základní",J754,0)</f>
        <v>0</v>
      </c>
      <c r="BF754" s="200">
        <f>IF(N754="snížená",J754,0)</f>
        <v>0</v>
      </c>
      <c r="BG754" s="200">
        <f>IF(N754="zákl. přenesená",J754,0)</f>
        <v>0</v>
      </c>
      <c r="BH754" s="200">
        <f>IF(N754="sníž. přenesená",J754,0)</f>
        <v>0</v>
      </c>
      <c r="BI754" s="200">
        <f>IF(N754="nulová",J754,0)</f>
        <v>0</v>
      </c>
      <c r="BJ754" s="19" t="s">
        <v>81</v>
      </c>
      <c r="BK754" s="200">
        <f>ROUND(I754*H754,1)</f>
        <v>0</v>
      </c>
      <c r="BL754" s="19" t="s">
        <v>189</v>
      </c>
      <c r="BM754" s="199" t="s">
        <v>1168</v>
      </c>
    </row>
    <row r="755" spans="1:65" s="13" customFormat="1" ht="10.199999999999999">
      <c r="B755" s="205"/>
      <c r="C755" s="206"/>
      <c r="D755" s="201" t="s">
        <v>160</v>
      </c>
      <c r="E755" s="207" t="s">
        <v>19</v>
      </c>
      <c r="F755" s="208" t="s">
        <v>1169</v>
      </c>
      <c r="G755" s="206"/>
      <c r="H755" s="209">
        <v>25.541</v>
      </c>
      <c r="I755" s="210"/>
      <c r="J755" s="206"/>
      <c r="K755" s="206"/>
      <c r="L755" s="211"/>
      <c r="M755" s="212"/>
      <c r="N755" s="213"/>
      <c r="O755" s="213"/>
      <c r="P755" s="213"/>
      <c r="Q755" s="213"/>
      <c r="R755" s="213"/>
      <c r="S755" s="213"/>
      <c r="T755" s="213"/>
      <c r="U755" s="214"/>
      <c r="AT755" s="215" t="s">
        <v>160</v>
      </c>
      <c r="AU755" s="215" t="s">
        <v>81</v>
      </c>
      <c r="AV755" s="13" t="s">
        <v>81</v>
      </c>
      <c r="AW755" s="13" t="s">
        <v>33</v>
      </c>
      <c r="AX755" s="13" t="s">
        <v>77</v>
      </c>
      <c r="AY755" s="215" t="s">
        <v>147</v>
      </c>
    </row>
    <row r="756" spans="1:65" s="2" customFormat="1" ht="14.4" customHeight="1">
      <c r="A756" s="36"/>
      <c r="B756" s="37"/>
      <c r="C756" s="188" t="s">
        <v>1170</v>
      </c>
      <c r="D756" s="188" t="s">
        <v>151</v>
      </c>
      <c r="E756" s="189" t="s">
        <v>1171</v>
      </c>
      <c r="F756" s="190" t="s">
        <v>1172</v>
      </c>
      <c r="G756" s="191" t="s">
        <v>310</v>
      </c>
      <c r="H756" s="192">
        <v>2.9</v>
      </c>
      <c r="I756" s="193"/>
      <c r="J756" s="194">
        <f>ROUND(I756*H756,1)</f>
        <v>0</v>
      </c>
      <c r="K756" s="190" t="s">
        <v>155</v>
      </c>
      <c r="L756" s="41"/>
      <c r="M756" s="195" t="s">
        <v>19</v>
      </c>
      <c r="N756" s="196" t="s">
        <v>44</v>
      </c>
      <c r="O756" s="66"/>
      <c r="P756" s="197">
        <f>O756*H756</f>
        <v>0</v>
      </c>
      <c r="Q756" s="197">
        <v>0</v>
      </c>
      <c r="R756" s="197">
        <f>Q756*H756</f>
        <v>0</v>
      </c>
      <c r="S756" s="197">
        <v>0</v>
      </c>
      <c r="T756" s="197">
        <f>S756*H756</f>
        <v>0</v>
      </c>
      <c r="U756" s="198" t="s">
        <v>19</v>
      </c>
      <c r="V756" s="36"/>
      <c r="W756" s="36"/>
      <c r="X756" s="36"/>
      <c r="Y756" s="36"/>
      <c r="Z756" s="36"/>
      <c r="AA756" s="36"/>
      <c r="AB756" s="36"/>
      <c r="AC756" s="36"/>
      <c r="AD756" s="36"/>
      <c r="AE756" s="36"/>
      <c r="AR756" s="199" t="s">
        <v>189</v>
      </c>
      <c r="AT756" s="199" t="s">
        <v>151</v>
      </c>
      <c r="AU756" s="199" t="s">
        <v>81</v>
      </c>
      <c r="AY756" s="19" t="s">
        <v>147</v>
      </c>
      <c r="BE756" s="200">
        <f>IF(N756="základní",J756,0)</f>
        <v>0</v>
      </c>
      <c r="BF756" s="200">
        <f>IF(N756="snížená",J756,0)</f>
        <v>0</v>
      </c>
      <c r="BG756" s="200">
        <f>IF(N756="zákl. přenesená",J756,0)</f>
        <v>0</v>
      </c>
      <c r="BH756" s="200">
        <f>IF(N756="sníž. přenesená",J756,0)</f>
        <v>0</v>
      </c>
      <c r="BI756" s="200">
        <f>IF(N756="nulová",J756,0)</f>
        <v>0</v>
      </c>
      <c r="BJ756" s="19" t="s">
        <v>81</v>
      </c>
      <c r="BK756" s="200">
        <f>ROUND(I756*H756,1)</f>
        <v>0</v>
      </c>
      <c r="BL756" s="19" t="s">
        <v>189</v>
      </c>
      <c r="BM756" s="199" t="s">
        <v>1173</v>
      </c>
    </row>
    <row r="757" spans="1:65" s="13" customFormat="1" ht="10.199999999999999">
      <c r="B757" s="205"/>
      <c r="C757" s="206"/>
      <c r="D757" s="201" t="s">
        <v>160</v>
      </c>
      <c r="E757" s="207" t="s">
        <v>19</v>
      </c>
      <c r="F757" s="208" t="s">
        <v>1174</v>
      </c>
      <c r="G757" s="206"/>
      <c r="H757" s="209">
        <v>2.9</v>
      </c>
      <c r="I757" s="210"/>
      <c r="J757" s="206"/>
      <c r="K757" s="206"/>
      <c r="L757" s="211"/>
      <c r="M757" s="212"/>
      <c r="N757" s="213"/>
      <c r="O757" s="213"/>
      <c r="P757" s="213"/>
      <c r="Q757" s="213"/>
      <c r="R757" s="213"/>
      <c r="S757" s="213"/>
      <c r="T757" s="213"/>
      <c r="U757" s="214"/>
      <c r="AT757" s="215" t="s">
        <v>160</v>
      </c>
      <c r="AU757" s="215" t="s">
        <v>81</v>
      </c>
      <c r="AV757" s="13" t="s">
        <v>81</v>
      </c>
      <c r="AW757" s="13" t="s">
        <v>33</v>
      </c>
      <c r="AX757" s="13" t="s">
        <v>77</v>
      </c>
      <c r="AY757" s="215" t="s">
        <v>147</v>
      </c>
    </row>
    <row r="758" spans="1:65" s="2" customFormat="1" ht="14.4" customHeight="1">
      <c r="A758" s="36"/>
      <c r="B758" s="37"/>
      <c r="C758" s="248" t="s">
        <v>1175</v>
      </c>
      <c r="D758" s="248" t="s">
        <v>222</v>
      </c>
      <c r="E758" s="249" t="s">
        <v>1176</v>
      </c>
      <c r="F758" s="250" t="s">
        <v>1177</v>
      </c>
      <c r="G758" s="251" t="s">
        <v>310</v>
      </c>
      <c r="H758" s="252">
        <v>2.9580000000000002</v>
      </c>
      <c r="I758" s="253"/>
      <c r="J758" s="254">
        <f>ROUND(I758*H758,1)</f>
        <v>0</v>
      </c>
      <c r="K758" s="250" t="s">
        <v>155</v>
      </c>
      <c r="L758" s="255"/>
      <c r="M758" s="256" t="s">
        <v>19</v>
      </c>
      <c r="N758" s="257" t="s">
        <v>44</v>
      </c>
      <c r="O758" s="66"/>
      <c r="P758" s="197">
        <f>O758*H758</f>
        <v>0</v>
      </c>
      <c r="Q758" s="197">
        <v>1.6000000000000001E-4</v>
      </c>
      <c r="R758" s="197">
        <f>Q758*H758</f>
        <v>4.7328000000000008E-4</v>
      </c>
      <c r="S758" s="197">
        <v>0</v>
      </c>
      <c r="T758" s="197">
        <f>S758*H758</f>
        <v>0</v>
      </c>
      <c r="U758" s="198" t="s">
        <v>19</v>
      </c>
      <c r="V758" s="36"/>
      <c r="W758" s="36"/>
      <c r="X758" s="36"/>
      <c r="Y758" s="36"/>
      <c r="Z758" s="36"/>
      <c r="AA758" s="36"/>
      <c r="AB758" s="36"/>
      <c r="AC758" s="36"/>
      <c r="AD758" s="36"/>
      <c r="AE758" s="36"/>
      <c r="AR758" s="199" t="s">
        <v>323</v>
      </c>
      <c r="AT758" s="199" t="s">
        <v>222</v>
      </c>
      <c r="AU758" s="199" t="s">
        <v>81</v>
      </c>
      <c r="AY758" s="19" t="s">
        <v>147</v>
      </c>
      <c r="BE758" s="200">
        <f>IF(N758="základní",J758,0)</f>
        <v>0</v>
      </c>
      <c r="BF758" s="200">
        <f>IF(N758="snížená",J758,0)</f>
        <v>0</v>
      </c>
      <c r="BG758" s="200">
        <f>IF(N758="zákl. přenesená",J758,0)</f>
        <v>0</v>
      </c>
      <c r="BH758" s="200">
        <f>IF(N758="sníž. přenesená",J758,0)</f>
        <v>0</v>
      </c>
      <c r="BI758" s="200">
        <f>IF(N758="nulová",J758,0)</f>
        <v>0</v>
      </c>
      <c r="BJ758" s="19" t="s">
        <v>81</v>
      </c>
      <c r="BK758" s="200">
        <f>ROUND(I758*H758,1)</f>
        <v>0</v>
      </c>
      <c r="BL758" s="19" t="s">
        <v>189</v>
      </c>
      <c r="BM758" s="199" t="s">
        <v>1178</v>
      </c>
    </row>
    <row r="759" spans="1:65" s="13" customFormat="1" ht="10.199999999999999">
      <c r="B759" s="205"/>
      <c r="C759" s="206"/>
      <c r="D759" s="201" t="s">
        <v>160</v>
      </c>
      <c r="E759" s="207" t="s">
        <v>19</v>
      </c>
      <c r="F759" s="208" t="s">
        <v>1179</v>
      </c>
      <c r="G759" s="206"/>
      <c r="H759" s="209">
        <v>2.9580000000000002</v>
      </c>
      <c r="I759" s="210"/>
      <c r="J759" s="206"/>
      <c r="K759" s="206"/>
      <c r="L759" s="211"/>
      <c r="M759" s="212"/>
      <c r="N759" s="213"/>
      <c r="O759" s="213"/>
      <c r="P759" s="213"/>
      <c r="Q759" s="213"/>
      <c r="R759" s="213"/>
      <c r="S759" s="213"/>
      <c r="T759" s="213"/>
      <c r="U759" s="214"/>
      <c r="AT759" s="215" t="s">
        <v>160</v>
      </c>
      <c r="AU759" s="215" t="s">
        <v>81</v>
      </c>
      <c r="AV759" s="13" t="s">
        <v>81</v>
      </c>
      <c r="AW759" s="13" t="s">
        <v>33</v>
      </c>
      <c r="AX759" s="13" t="s">
        <v>77</v>
      </c>
      <c r="AY759" s="215" t="s">
        <v>147</v>
      </c>
    </row>
    <row r="760" spans="1:65" s="2" customFormat="1" ht="19.8" customHeight="1">
      <c r="A760" s="36"/>
      <c r="B760" s="37"/>
      <c r="C760" s="188" t="s">
        <v>1180</v>
      </c>
      <c r="D760" s="188" t="s">
        <v>151</v>
      </c>
      <c r="E760" s="189" t="s">
        <v>1181</v>
      </c>
      <c r="F760" s="190" t="s">
        <v>1182</v>
      </c>
      <c r="G760" s="191" t="s">
        <v>967</v>
      </c>
      <c r="H760" s="258"/>
      <c r="I760" s="193"/>
      <c r="J760" s="194">
        <f>ROUND(I760*H760,1)</f>
        <v>0</v>
      </c>
      <c r="K760" s="190" t="s">
        <v>155</v>
      </c>
      <c r="L760" s="41"/>
      <c r="M760" s="195" t="s">
        <v>19</v>
      </c>
      <c r="N760" s="196" t="s">
        <v>44</v>
      </c>
      <c r="O760" s="66"/>
      <c r="P760" s="197">
        <f>O760*H760</f>
        <v>0</v>
      </c>
      <c r="Q760" s="197">
        <v>0</v>
      </c>
      <c r="R760" s="197">
        <f>Q760*H760</f>
        <v>0</v>
      </c>
      <c r="S760" s="197">
        <v>0</v>
      </c>
      <c r="T760" s="197">
        <f>S760*H760</f>
        <v>0</v>
      </c>
      <c r="U760" s="198" t="s">
        <v>19</v>
      </c>
      <c r="V760" s="36"/>
      <c r="W760" s="36"/>
      <c r="X760" s="36"/>
      <c r="Y760" s="36"/>
      <c r="Z760" s="36"/>
      <c r="AA760" s="36"/>
      <c r="AB760" s="36"/>
      <c r="AC760" s="36"/>
      <c r="AD760" s="36"/>
      <c r="AE760" s="36"/>
      <c r="AR760" s="199" t="s">
        <v>189</v>
      </c>
      <c r="AT760" s="199" t="s">
        <v>151</v>
      </c>
      <c r="AU760" s="199" t="s">
        <v>81</v>
      </c>
      <c r="AY760" s="19" t="s">
        <v>147</v>
      </c>
      <c r="BE760" s="200">
        <f>IF(N760="základní",J760,0)</f>
        <v>0</v>
      </c>
      <c r="BF760" s="200">
        <f>IF(N760="snížená",J760,0)</f>
        <v>0</v>
      </c>
      <c r="BG760" s="200">
        <f>IF(N760="zákl. přenesená",J760,0)</f>
        <v>0</v>
      </c>
      <c r="BH760" s="200">
        <f>IF(N760="sníž. přenesená",J760,0)</f>
        <v>0</v>
      </c>
      <c r="BI760" s="200">
        <f>IF(N760="nulová",J760,0)</f>
        <v>0</v>
      </c>
      <c r="BJ760" s="19" t="s">
        <v>81</v>
      </c>
      <c r="BK760" s="200">
        <f>ROUND(I760*H760,1)</f>
        <v>0</v>
      </c>
      <c r="BL760" s="19" t="s">
        <v>189</v>
      </c>
      <c r="BM760" s="199" t="s">
        <v>1183</v>
      </c>
    </row>
    <row r="761" spans="1:65" s="2" customFormat="1" ht="96">
      <c r="A761" s="36"/>
      <c r="B761" s="37"/>
      <c r="C761" s="38"/>
      <c r="D761" s="201" t="s">
        <v>158</v>
      </c>
      <c r="E761" s="38"/>
      <c r="F761" s="202" t="s">
        <v>1036</v>
      </c>
      <c r="G761" s="38"/>
      <c r="H761" s="38"/>
      <c r="I761" s="110"/>
      <c r="J761" s="38"/>
      <c r="K761" s="38"/>
      <c r="L761" s="41"/>
      <c r="M761" s="203"/>
      <c r="N761" s="204"/>
      <c r="O761" s="66"/>
      <c r="P761" s="66"/>
      <c r="Q761" s="66"/>
      <c r="R761" s="66"/>
      <c r="S761" s="66"/>
      <c r="T761" s="66"/>
      <c r="U761" s="67"/>
      <c r="V761" s="36"/>
      <c r="W761" s="36"/>
      <c r="X761" s="36"/>
      <c r="Y761" s="36"/>
      <c r="Z761" s="36"/>
      <c r="AA761" s="36"/>
      <c r="AB761" s="36"/>
      <c r="AC761" s="36"/>
      <c r="AD761" s="36"/>
      <c r="AE761" s="36"/>
      <c r="AT761" s="19" t="s">
        <v>158</v>
      </c>
      <c r="AU761" s="19" t="s">
        <v>81</v>
      </c>
    </row>
    <row r="762" spans="1:65" s="12" customFormat="1" ht="22.8" customHeight="1">
      <c r="B762" s="172"/>
      <c r="C762" s="173"/>
      <c r="D762" s="174" t="s">
        <v>71</v>
      </c>
      <c r="E762" s="186" t="s">
        <v>1184</v>
      </c>
      <c r="F762" s="186" t="s">
        <v>1185</v>
      </c>
      <c r="G762" s="173"/>
      <c r="H762" s="173"/>
      <c r="I762" s="176"/>
      <c r="J762" s="187">
        <f>BK762</f>
        <v>0</v>
      </c>
      <c r="K762" s="173"/>
      <c r="L762" s="178"/>
      <c r="M762" s="179"/>
      <c r="N762" s="180"/>
      <c r="O762" s="180"/>
      <c r="P762" s="181">
        <f>SUM(P763:P770)</f>
        <v>0</v>
      </c>
      <c r="Q762" s="180"/>
      <c r="R762" s="181">
        <f>SUM(R763:R770)</f>
        <v>7.6314000000000004E-4</v>
      </c>
      <c r="S762" s="180"/>
      <c r="T762" s="181">
        <f>SUM(T763:T770)</f>
        <v>0</v>
      </c>
      <c r="U762" s="182"/>
      <c r="AR762" s="183" t="s">
        <v>81</v>
      </c>
      <c r="AT762" s="184" t="s">
        <v>71</v>
      </c>
      <c r="AU762" s="184" t="s">
        <v>77</v>
      </c>
      <c r="AY762" s="183" t="s">
        <v>147</v>
      </c>
      <c r="BK762" s="185">
        <f>SUM(BK763:BK770)</f>
        <v>0</v>
      </c>
    </row>
    <row r="763" spans="1:65" s="2" customFormat="1" ht="19.8" customHeight="1">
      <c r="A763" s="36"/>
      <c r="B763" s="37"/>
      <c r="C763" s="188" t="s">
        <v>1186</v>
      </c>
      <c r="D763" s="188" t="s">
        <v>151</v>
      </c>
      <c r="E763" s="189" t="s">
        <v>1187</v>
      </c>
      <c r="F763" s="190" t="s">
        <v>1188</v>
      </c>
      <c r="G763" s="191" t="s">
        <v>213</v>
      </c>
      <c r="H763" s="192">
        <v>1.659</v>
      </c>
      <c r="I763" s="193"/>
      <c r="J763" s="194">
        <f>ROUND(I763*H763,1)</f>
        <v>0</v>
      </c>
      <c r="K763" s="190" t="s">
        <v>155</v>
      </c>
      <c r="L763" s="41"/>
      <c r="M763" s="195" t="s">
        <v>19</v>
      </c>
      <c r="N763" s="196" t="s">
        <v>44</v>
      </c>
      <c r="O763" s="66"/>
      <c r="P763" s="197">
        <f>O763*H763</f>
        <v>0</v>
      </c>
      <c r="Q763" s="197">
        <v>8.0000000000000007E-5</v>
      </c>
      <c r="R763" s="197">
        <f>Q763*H763</f>
        <v>1.3272000000000002E-4</v>
      </c>
      <c r="S763" s="197">
        <v>0</v>
      </c>
      <c r="T763" s="197">
        <f>S763*H763</f>
        <v>0</v>
      </c>
      <c r="U763" s="198" t="s">
        <v>19</v>
      </c>
      <c r="V763" s="36"/>
      <c r="W763" s="36"/>
      <c r="X763" s="36"/>
      <c r="Y763" s="36"/>
      <c r="Z763" s="36"/>
      <c r="AA763" s="36"/>
      <c r="AB763" s="36"/>
      <c r="AC763" s="36"/>
      <c r="AD763" s="36"/>
      <c r="AE763" s="36"/>
      <c r="AR763" s="199" t="s">
        <v>189</v>
      </c>
      <c r="AT763" s="199" t="s">
        <v>151</v>
      </c>
      <c r="AU763" s="199" t="s">
        <v>81</v>
      </c>
      <c r="AY763" s="19" t="s">
        <v>147</v>
      </c>
      <c r="BE763" s="200">
        <f>IF(N763="základní",J763,0)</f>
        <v>0</v>
      </c>
      <c r="BF763" s="200">
        <f>IF(N763="snížená",J763,0)</f>
        <v>0</v>
      </c>
      <c r="BG763" s="200">
        <f>IF(N763="zákl. přenesená",J763,0)</f>
        <v>0</v>
      </c>
      <c r="BH763" s="200">
        <f>IF(N763="sníž. přenesená",J763,0)</f>
        <v>0</v>
      </c>
      <c r="BI763" s="200">
        <f>IF(N763="nulová",J763,0)</f>
        <v>0</v>
      </c>
      <c r="BJ763" s="19" t="s">
        <v>81</v>
      </c>
      <c r="BK763" s="200">
        <f>ROUND(I763*H763,1)</f>
        <v>0</v>
      </c>
      <c r="BL763" s="19" t="s">
        <v>189</v>
      </c>
      <c r="BM763" s="199" t="s">
        <v>1189</v>
      </c>
    </row>
    <row r="764" spans="1:65" s="13" customFormat="1" ht="10.199999999999999">
      <c r="B764" s="205"/>
      <c r="C764" s="206"/>
      <c r="D764" s="201" t="s">
        <v>160</v>
      </c>
      <c r="E764" s="207" t="s">
        <v>19</v>
      </c>
      <c r="F764" s="208" t="s">
        <v>1190</v>
      </c>
      <c r="G764" s="206"/>
      <c r="H764" s="209">
        <v>1.659</v>
      </c>
      <c r="I764" s="210"/>
      <c r="J764" s="206"/>
      <c r="K764" s="206"/>
      <c r="L764" s="211"/>
      <c r="M764" s="212"/>
      <c r="N764" s="213"/>
      <c r="O764" s="213"/>
      <c r="P764" s="213"/>
      <c r="Q764" s="213"/>
      <c r="R764" s="213"/>
      <c r="S764" s="213"/>
      <c r="T764" s="213"/>
      <c r="U764" s="214"/>
      <c r="AT764" s="215" t="s">
        <v>160</v>
      </c>
      <c r="AU764" s="215" t="s">
        <v>81</v>
      </c>
      <c r="AV764" s="13" t="s">
        <v>81</v>
      </c>
      <c r="AW764" s="13" t="s">
        <v>33</v>
      </c>
      <c r="AX764" s="13" t="s">
        <v>77</v>
      </c>
      <c r="AY764" s="215" t="s">
        <v>147</v>
      </c>
    </row>
    <row r="765" spans="1:65" s="2" customFormat="1" ht="14.4" customHeight="1">
      <c r="A765" s="36"/>
      <c r="B765" s="37"/>
      <c r="C765" s="188" t="s">
        <v>1191</v>
      </c>
      <c r="D765" s="188" t="s">
        <v>151</v>
      </c>
      <c r="E765" s="189" t="s">
        <v>1192</v>
      </c>
      <c r="F765" s="190" t="s">
        <v>1193</v>
      </c>
      <c r="G765" s="191" t="s">
        <v>213</v>
      </c>
      <c r="H765" s="192">
        <v>1.659</v>
      </c>
      <c r="I765" s="193"/>
      <c r="J765" s="194">
        <f>ROUND(I765*H765,1)</f>
        <v>0</v>
      </c>
      <c r="K765" s="190" t="s">
        <v>155</v>
      </c>
      <c r="L765" s="41"/>
      <c r="M765" s="195" t="s">
        <v>19</v>
      </c>
      <c r="N765" s="196" t="s">
        <v>44</v>
      </c>
      <c r="O765" s="66"/>
      <c r="P765" s="197">
        <f>O765*H765</f>
        <v>0</v>
      </c>
      <c r="Q765" s="197">
        <v>1.3999999999999999E-4</v>
      </c>
      <c r="R765" s="197">
        <f>Q765*H765</f>
        <v>2.3225999999999998E-4</v>
      </c>
      <c r="S765" s="197">
        <v>0</v>
      </c>
      <c r="T765" s="197">
        <f>S765*H765</f>
        <v>0</v>
      </c>
      <c r="U765" s="198" t="s">
        <v>19</v>
      </c>
      <c r="V765" s="36"/>
      <c r="W765" s="36"/>
      <c r="X765" s="36"/>
      <c r="Y765" s="36"/>
      <c r="Z765" s="36"/>
      <c r="AA765" s="36"/>
      <c r="AB765" s="36"/>
      <c r="AC765" s="36"/>
      <c r="AD765" s="36"/>
      <c r="AE765" s="36"/>
      <c r="AR765" s="199" t="s">
        <v>189</v>
      </c>
      <c r="AT765" s="199" t="s">
        <v>151</v>
      </c>
      <c r="AU765" s="199" t="s">
        <v>81</v>
      </c>
      <c r="AY765" s="19" t="s">
        <v>147</v>
      </c>
      <c r="BE765" s="200">
        <f>IF(N765="základní",J765,0)</f>
        <v>0</v>
      </c>
      <c r="BF765" s="200">
        <f>IF(N765="snížená",J765,0)</f>
        <v>0</v>
      </c>
      <c r="BG765" s="200">
        <f>IF(N765="zákl. přenesená",J765,0)</f>
        <v>0</v>
      </c>
      <c r="BH765" s="200">
        <f>IF(N765="sníž. přenesená",J765,0)</f>
        <v>0</v>
      </c>
      <c r="BI765" s="200">
        <f>IF(N765="nulová",J765,0)</f>
        <v>0</v>
      </c>
      <c r="BJ765" s="19" t="s">
        <v>81</v>
      </c>
      <c r="BK765" s="200">
        <f>ROUND(I765*H765,1)</f>
        <v>0</v>
      </c>
      <c r="BL765" s="19" t="s">
        <v>189</v>
      </c>
      <c r="BM765" s="199" t="s">
        <v>1194</v>
      </c>
    </row>
    <row r="766" spans="1:65" s="13" customFormat="1" ht="10.199999999999999">
      <c r="B766" s="205"/>
      <c r="C766" s="206"/>
      <c r="D766" s="201" t="s">
        <v>160</v>
      </c>
      <c r="E766" s="207" t="s">
        <v>19</v>
      </c>
      <c r="F766" s="208" t="s">
        <v>1190</v>
      </c>
      <c r="G766" s="206"/>
      <c r="H766" s="209">
        <v>1.659</v>
      </c>
      <c r="I766" s="210"/>
      <c r="J766" s="206"/>
      <c r="K766" s="206"/>
      <c r="L766" s="211"/>
      <c r="M766" s="212"/>
      <c r="N766" s="213"/>
      <c r="O766" s="213"/>
      <c r="P766" s="213"/>
      <c r="Q766" s="213"/>
      <c r="R766" s="213"/>
      <c r="S766" s="213"/>
      <c r="T766" s="213"/>
      <c r="U766" s="214"/>
      <c r="AT766" s="215" t="s">
        <v>160</v>
      </c>
      <c r="AU766" s="215" t="s">
        <v>81</v>
      </c>
      <c r="AV766" s="13" t="s">
        <v>81</v>
      </c>
      <c r="AW766" s="13" t="s">
        <v>33</v>
      </c>
      <c r="AX766" s="13" t="s">
        <v>77</v>
      </c>
      <c r="AY766" s="215" t="s">
        <v>147</v>
      </c>
    </row>
    <row r="767" spans="1:65" s="2" customFormat="1" ht="14.4" customHeight="1">
      <c r="A767" s="36"/>
      <c r="B767" s="37"/>
      <c r="C767" s="188" t="s">
        <v>1195</v>
      </c>
      <c r="D767" s="188" t="s">
        <v>151</v>
      </c>
      <c r="E767" s="189" t="s">
        <v>1196</v>
      </c>
      <c r="F767" s="190" t="s">
        <v>1197</v>
      </c>
      <c r="G767" s="191" t="s">
        <v>213</v>
      </c>
      <c r="H767" s="192">
        <v>1.659</v>
      </c>
      <c r="I767" s="193"/>
      <c r="J767" s="194">
        <f>ROUND(I767*H767,1)</f>
        <v>0</v>
      </c>
      <c r="K767" s="190" t="s">
        <v>155</v>
      </c>
      <c r="L767" s="41"/>
      <c r="M767" s="195" t="s">
        <v>19</v>
      </c>
      <c r="N767" s="196" t="s">
        <v>44</v>
      </c>
      <c r="O767" s="66"/>
      <c r="P767" s="197">
        <f>O767*H767</f>
        <v>0</v>
      </c>
      <c r="Q767" s="197">
        <v>1.2E-4</v>
      </c>
      <c r="R767" s="197">
        <f>Q767*H767</f>
        <v>1.9908E-4</v>
      </c>
      <c r="S767" s="197">
        <v>0</v>
      </c>
      <c r="T767" s="197">
        <f>S767*H767</f>
        <v>0</v>
      </c>
      <c r="U767" s="198" t="s">
        <v>19</v>
      </c>
      <c r="V767" s="36"/>
      <c r="W767" s="36"/>
      <c r="X767" s="36"/>
      <c r="Y767" s="36"/>
      <c r="Z767" s="36"/>
      <c r="AA767" s="36"/>
      <c r="AB767" s="36"/>
      <c r="AC767" s="36"/>
      <c r="AD767" s="36"/>
      <c r="AE767" s="36"/>
      <c r="AR767" s="199" t="s">
        <v>189</v>
      </c>
      <c r="AT767" s="199" t="s">
        <v>151</v>
      </c>
      <c r="AU767" s="199" t="s">
        <v>81</v>
      </c>
      <c r="AY767" s="19" t="s">
        <v>147</v>
      </c>
      <c r="BE767" s="200">
        <f>IF(N767="základní",J767,0)</f>
        <v>0</v>
      </c>
      <c r="BF767" s="200">
        <f>IF(N767="snížená",J767,0)</f>
        <v>0</v>
      </c>
      <c r="BG767" s="200">
        <f>IF(N767="zákl. přenesená",J767,0)</f>
        <v>0</v>
      </c>
      <c r="BH767" s="200">
        <f>IF(N767="sníž. přenesená",J767,0)</f>
        <v>0</v>
      </c>
      <c r="BI767" s="200">
        <f>IF(N767="nulová",J767,0)</f>
        <v>0</v>
      </c>
      <c r="BJ767" s="19" t="s">
        <v>81</v>
      </c>
      <c r="BK767" s="200">
        <f>ROUND(I767*H767,1)</f>
        <v>0</v>
      </c>
      <c r="BL767" s="19" t="s">
        <v>189</v>
      </c>
      <c r="BM767" s="199" t="s">
        <v>1198</v>
      </c>
    </row>
    <row r="768" spans="1:65" s="13" customFormat="1" ht="10.199999999999999">
      <c r="B768" s="205"/>
      <c r="C768" s="206"/>
      <c r="D768" s="201" t="s">
        <v>160</v>
      </c>
      <c r="E768" s="207" t="s">
        <v>19</v>
      </c>
      <c r="F768" s="208" t="s">
        <v>1190</v>
      </c>
      <c r="G768" s="206"/>
      <c r="H768" s="209">
        <v>1.659</v>
      </c>
      <c r="I768" s="210"/>
      <c r="J768" s="206"/>
      <c r="K768" s="206"/>
      <c r="L768" s="211"/>
      <c r="M768" s="212"/>
      <c r="N768" s="213"/>
      <c r="O768" s="213"/>
      <c r="P768" s="213"/>
      <c r="Q768" s="213"/>
      <c r="R768" s="213"/>
      <c r="S768" s="213"/>
      <c r="T768" s="213"/>
      <c r="U768" s="214"/>
      <c r="AT768" s="215" t="s">
        <v>160</v>
      </c>
      <c r="AU768" s="215" t="s">
        <v>81</v>
      </c>
      <c r="AV768" s="13" t="s">
        <v>81</v>
      </c>
      <c r="AW768" s="13" t="s">
        <v>33</v>
      </c>
      <c r="AX768" s="13" t="s">
        <v>77</v>
      </c>
      <c r="AY768" s="215" t="s">
        <v>147</v>
      </c>
    </row>
    <row r="769" spans="1:65" s="2" customFormat="1" ht="14.4" customHeight="1">
      <c r="A769" s="36"/>
      <c r="B769" s="37"/>
      <c r="C769" s="188" t="s">
        <v>1199</v>
      </c>
      <c r="D769" s="188" t="s">
        <v>151</v>
      </c>
      <c r="E769" s="189" t="s">
        <v>1200</v>
      </c>
      <c r="F769" s="190" t="s">
        <v>1201</v>
      </c>
      <c r="G769" s="191" t="s">
        <v>213</v>
      </c>
      <c r="H769" s="192">
        <v>1.659</v>
      </c>
      <c r="I769" s="193"/>
      <c r="J769" s="194">
        <f>ROUND(I769*H769,1)</f>
        <v>0</v>
      </c>
      <c r="K769" s="190" t="s">
        <v>155</v>
      </c>
      <c r="L769" s="41"/>
      <c r="M769" s="195" t="s">
        <v>19</v>
      </c>
      <c r="N769" s="196" t="s">
        <v>44</v>
      </c>
      <c r="O769" s="66"/>
      <c r="P769" s="197">
        <f>O769*H769</f>
        <v>0</v>
      </c>
      <c r="Q769" s="197">
        <v>1.2E-4</v>
      </c>
      <c r="R769" s="197">
        <f>Q769*H769</f>
        <v>1.9908E-4</v>
      </c>
      <c r="S769" s="197">
        <v>0</v>
      </c>
      <c r="T769" s="197">
        <f>S769*H769</f>
        <v>0</v>
      </c>
      <c r="U769" s="198" t="s">
        <v>19</v>
      </c>
      <c r="V769" s="36"/>
      <c r="W769" s="36"/>
      <c r="X769" s="36"/>
      <c r="Y769" s="36"/>
      <c r="Z769" s="36"/>
      <c r="AA769" s="36"/>
      <c r="AB769" s="36"/>
      <c r="AC769" s="36"/>
      <c r="AD769" s="36"/>
      <c r="AE769" s="36"/>
      <c r="AR769" s="199" t="s">
        <v>189</v>
      </c>
      <c r="AT769" s="199" t="s">
        <v>151</v>
      </c>
      <c r="AU769" s="199" t="s">
        <v>81</v>
      </c>
      <c r="AY769" s="19" t="s">
        <v>147</v>
      </c>
      <c r="BE769" s="200">
        <f>IF(N769="základní",J769,0)</f>
        <v>0</v>
      </c>
      <c r="BF769" s="200">
        <f>IF(N769="snížená",J769,0)</f>
        <v>0</v>
      </c>
      <c r="BG769" s="200">
        <f>IF(N769="zákl. přenesená",J769,0)</f>
        <v>0</v>
      </c>
      <c r="BH769" s="200">
        <f>IF(N769="sníž. přenesená",J769,0)</f>
        <v>0</v>
      </c>
      <c r="BI769" s="200">
        <f>IF(N769="nulová",J769,0)</f>
        <v>0</v>
      </c>
      <c r="BJ769" s="19" t="s">
        <v>81</v>
      </c>
      <c r="BK769" s="200">
        <f>ROUND(I769*H769,1)</f>
        <v>0</v>
      </c>
      <c r="BL769" s="19" t="s">
        <v>189</v>
      </c>
      <c r="BM769" s="199" t="s">
        <v>1202</v>
      </c>
    </row>
    <row r="770" spans="1:65" s="13" customFormat="1" ht="10.199999999999999">
      <c r="B770" s="205"/>
      <c r="C770" s="206"/>
      <c r="D770" s="201" t="s">
        <v>160</v>
      </c>
      <c r="E770" s="207" t="s">
        <v>19</v>
      </c>
      <c r="F770" s="208" t="s">
        <v>1190</v>
      </c>
      <c r="G770" s="206"/>
      <c r="H770" s="209">
        <v>1.659</v>
      </c>
      <c r="I770" s="210"/>
      <c r="J770" s="206"/>
      <c r="K770" s="206"/>
      <c r="L770" s="211"/>
      <c r="M770" s="212"/>
      <c r="N770" s="213"/>
      <c r="O770" s="213"/>
      <c r="P770" s="213"/>
      <c r="Q770" s="213"/>
      <c r="R770" s="213"/>
      <c r="S770" s="213"/>
      <c r="T770" s="213"/>
      <c r="U770" s="214"/>
      <c r="AT770" s="215" t="s">
        <v>160</v>
      </c>
      <c r="AU770" s="215" t="s">
        <v>81</v>
      </c>
      <c r="AV770" s="13" t="s">
        <v>81</v>
      </c>
      <c r="AW770" s="13" t="s">
        <v>33</v>
      </c>
      <c r="AX770" s="13" t="s">
        <v>77</v>
      </c>
      <c r="AY770" s="215" t="s">
        <v>147</v>
      </c>
    </row>
    <row r="771" spans="1:65" s="12" customFormat="1" ht="22.8" customHeight="1">
      <c r="B771" s="172"/>
      <c r="C771" s="173"/>
      <c r="D771" s="174" t="s">
        <v>71</v>
      </c>
      <c r="E771" s="186" t="s">
        <v>1203</v>
      </c>
      <c r="F771" s="186" t="s">
        <v>1204</v>
      </c>
      <c r="G771" s="173"/>
      <c r="H771" s="173"/>
      <c r="I771" s="176"/>
      <c r="J771" s="187">
        <f>BK771</f>
        <v>0</v>
      </c>
      <c r="K771" s="173"/>
      <c r="L771" s="178"/>
      <c r="M771" s="179"/>
      <c r="N771" s="180"/>
      <c r="O771" s="180"/>
      <c r="P771" s="181">
        <f>SUM(P772:P802)</f>
        <v>0</v>
      </c>
      <c r="Q771" s="180"/>
      <c r="R771" s="181">
        <f>SUM(R772:R802)</f>
        <v>6.1280499999999995E-2</v>
      </c>
      <c r="S771" s="180"/>
      <c r="T771" s="181">
        <f>SUM(T772:T802)</f>
        <v>0</v>
      </c>
      <c r="U771" s="182"/>
      <c r="AR771" s="183" t="s">
        <v>81</v>
      </c>
      <c r="AT771" s="184" t="s">
        <v>71</v>
      </c>
      <c r="AU771" s="184" t="s">
        <v>77</v>
      </c>
      <c r="AY771" s="183" t="s">
        <v>147</v>
      </c>
      <c r="BK771" s="185">
        <f>SUM(BK772:BK802)</f>
        <v>0</v>
      </c>
    </row>
    <row r="772" spans="1:65" s="2" customFormat="1" ht="14.4" customHeight="1">
      <c r="A772" s="36"/>
      <c r="B772" s="37"/>
      <c r="C772" s="188" t="s">
        <v>1205</v>
      </c>
      <c r="D772" s="188" t="s">
        <v>151</v>
      </c>
      <c r="E772" s="189" t="s">
        <v>1206</v>
      </c>
      <c r="F772" s="190" t="s">
        <v>1207</v>
      </c>
      <c r="G772" s="191" t="s">
        <v>213</v>
      </c>
      <c r="H772" s="192">
        <v>27.1</v>
      </c>
      <c r="I772" s="193"/>
      <c r="J772" s="194">
        <f>ROUND(I772*H772,1)</f>
        <v>0</v>
      </c>
      <c r="K772" s="190" t="s">
        <v>155</v>
      </c>
      <c r="L772" s="41"/>
      <c r="M772" s="195" t="s">
        <v>19</v>
      </c>
      <c r="N772" s="196" t="s">
        <v>44</v>
      </c>
      <c r="O772" s="66"/>
      <c r="P772" s="197">
        <f>O772*H772</f>
        <v>0</v>
      </c>
      <c r="Q772" s="197">
        <v>0</v>
      </c>
      <c r="R772" s="197">
        <f>Q772*H772</f>
        <v>0</v>
      </c>
      <c r="S772" s="197">
        <v>0</v>
      </c>
      <c r="T772" s="197">
        <f>S772*H772</f>
        <v>0</v>
      </c>
      <c r="U772" s="198" t="s">
        <v>19</v>
      </c>
      <c r="V772" s="36"/>
      <c r="W772" s="36"/>
      <c r="X772" s="36"/>
      <c r="Y772" s="36"/>
      <c r="Z772" s="36"/>
      <c r="AA772" s="36"/>
      <c r="AB772" s="36"/>
      <c r="AC772" s="36"/>
      <c r="AD772" s="36"/>
      <c r="AE772" s="36"/>
      <c r="AR772" s="199" t="s">
        <v>189</v>
      </c>
      <c r="AT772" s="199" t="s">
        <v>151</v>
      </c>
      <c r="AU772" s="199" t="s">
        <v>81</v>
      </c>
      <c r="AY772" s="19" t="s">
        <v>147</v>
      </c>
      <c r="BE772" s="200">
        <f>IF(N772="základní",J772,0)</f>
        <v>0</v>
      </c>
      <c r="BF772" s="200">
        <f>IF(N772="snížená",J772,0)</f>
        <v>0</v>
      </c>
      <c r="BG772" s="200">
        <f>IF(N772="zákl. přenesená",J772,0)</f>
        <v>0</v>
      </c>
      <c r="BH772" s="200">
        <f>IF(N772="sníž. přenesená",J772,0)</f>
        <v>0</v>
      </c>
      <c r="BI772" s="200">
        <f>IF(N772="nulová",J772,0)</f>
        <v>0</v>
      </c>
      <c r="BJ772" s="19" t="s">
        <v>81</v>
      </c>
      <c r="BK772" s="200">
        <f>ROUND(I772*H772,1)</f>
        <v>0</v>
      </c>
      <c r="BL772" s="19" t="s">
        <v>189</v>
      </c>
      <c r="BM772" s="199" t="s">
        <v>1208</v>
      </c>
    </row>
    <row r="773" spans="1:65" s="13" customFormat="1" ht="10.199999999999999">
      <c r="B773" s="205"/>
      <c r="C773" s="206"/>
      <c r="D773" s="201" t="s">
        <v>160</v>
      </c>
      <c r="E773" s="207" t="s">
        <v>19</v>
      </c>
      <c r="F773" s="208" t="s">
        <v>1209</v>
      </c>
      <c r="G773" s="206"/>
      <c r="H773" s="209">
        <v>27.1</v>
      </c>
      <c r="I773" s="210"/>
      <c r="J773" s="206"/>
      <c r="K773" s="206"/>
      <c r="L773" s="211"/>
      <c r="M773" s="212"/>
      <c r="N773" s="213"/>
      <c r="O773" s="213"/>
      <c r="P773" s="213"/>
      <c r="Q773" s="213"/>
      <c r="R773" s="213"/>
      <c r="S773" s="213"/>
      <c r="T773" s="213"/>
      <c r="U773" s="214"/>
      <c r="AT773" s="215" t="s">
        <v>160</v>
      </c>
      <c r="AU773" s="215" t="s">
        <v>81</v>
      </c>
      <c r="AV773" s="13" t="s">
        <v>81</v>
      </c>
      <c r="AW773" s="13" t="s">
        <v>33</v>
      </c>
      <c r="AX773" s="13" t="s">
        <v>77</v>
      </c>
      <c r="AY773" s="215" t="s">
        <v>147</v>
      </c>
    </row>
    <row r="774" spans="1:65" s="2" customFormat="1" ht="14.4" customHeight="1">
      <c r="A774" s="36"/>
      <c r="B774" s="37"/>
      <c r="C774" s="188" t="s">
        <v>1210</v>
      </c>
      <c r="D774" s="188" t="s">
        <v>151</v>
      </c>
      <c r="E774" s="189" t="s">
        <v>1211</v>
      </c>
      <c r="F774" s="190" t="s">
        <v>1212</v>
      </c>
      <c r="G774" s="191" t="s">
        <v>213</v>
      </c>
      <c r="H774" s="192">
        <v>121.477</v>
      </c>
      <c r="I774" s="193"/>
      <c r="J774" s="194">
        <f>ROUND(I774*H774,1)</f>
        <v>0</v>
      </c>
      <c r="K774" s="190" t="s">
        <v>155</v>
      </c>
      <c r="L774" s="41"/>
      <c r="M774" s="195" t="s">
        <v>19</v>
      </c>
      <c r="N774" s="196" t="s">
        <v>44</v>
      </c>
      <c r="O774" s="66"/>
      <c r="P774" s="197">
        <f>O774*H774</f>
        <v>0</v>
      </c>
      <c r="Q774" s="197">
        <v>2.0000000000000001E-4</v>
      </c>
      <c r="R774" s="197">
        <f>Q774*H774</f>
        <v>2.4295400000000002E-2</v>
      </c>
      <c r="S774" s="197">
        <v>0</v>
      </c>
      <c r="T774" s="197">
        <f>S774*H774</f>
        <v>0</v>
      </c>
      <c r="U774" s="198" t="s">
        <v>19</v>
      </c>
      <c r="V774" s="36"/>
      <c r="W774" s="36"/>
      <c r="X774" s="36"/>
      <c r="Y774" s="36"/>
      <c r="Z774" s="36"/>
      <c r="AA774" s="36"/>
      <c r="AB774" s="36"/>
      <c r="AC774" s="36"/>
      <c r="AD774" s="36"/>
      <c r="AE774" s="36"/>
      <c r="AR774" s="199" t="s">
        <v>189</v>
      </c>
      <c r="AT774" s="199" t="s">
        <v>151</v>
      </c>
      <c r="AU774" s="199" t="s">
        <v>81</v>
      </c>
      <c r="AY774" s="19" t="s">
        <v>147</v>
      </c>
      <c r="BE774" s="200">
        <f>IF(N774="základní",J774,0)</f>
        <v>0</v>
      </c>
      <c r="BF774" s="200">
        <f>IF(N774="snížená",J774,0)</f>
        <v>0</v>
      </c>
      <c r="BG774" s="200">
        <f>IF(N774="zákl. přenesená",J774,0)</f>
        <v>0</v>
      </c>
      <c r="BH774" s="200">
        <f>IF(N774="sníž. přenesená",J774,0)</f>
        <v>0</v>
      </c>
      <c r="BI774" s="200">
        <f>IF(N774="nulová",J774,0)</f>
        <v>0</v>
      </c>
      <c r="BJ774" s="19" t="s">
        <v>81</v>
      </c>
      <c r="BK774" s="200">
        <f>ROUND(I774*H774,1)</f>
        <v>0</v>
      </c>
      <c r="BL774" s="19" t="s">
        <v>189</v>
      </c>
      <c r="BM774" s="199" t="s">
        <v>1213</v>
      </c>
    </row>
    <row r="775" spans="1:65" s="13" customFormat="1" ht="10.199999999999999">
      <c r="B775" s="205"/>
      <c r="C775" s="206"/>
      <c r="D775" s="201" t="s">
        <v>160</v>
      </c>
      <c r="E775" s="207" t="s">
        <v>19</v>
      </c>
      <c r="F775" s="208" t="s">
        <v>1214</v>
      </c>
      <c r="G775" s="206"/>
      <c r="H775" s="209">
        <v>27.1</v>
      </c>
      <c r="I775" s="210"/>
      <c r="J775" s="206"/>
      <c r="K775" s="206"/>
      <c r="L775" s="211"/>
      <c r="M775" s="212"/>
      <c r="N775" s="213"/>
      <c r="O775" s="213"/>
      <c r="P775" s="213"/>
      <c r="Q775" s="213"/>
      <c r="R775" s="213"/>
      <c r="S775" s="213"/>
      <c r="T775" s="213"/>
      <c r="U775" s="214"/>
      <c r="AT775" s="215" t="s">
        <v>160</v>
      </c>
      <c r="AU775" s="215" t="s">
        <v>81</v>
      </c>
      <c r="AV775" s="13" t="s">
        <v>81</v>
      </c>
      <c r="AW775" s="13" t="s">
        <v>33</v>
      </c>
      <c r="AX775" s="13" t="s">
        <v>72</v>
      </c>
      <c r="AY775" s="215" t="s">
        <v>147</v>
      </c>
    </row>
    <row r="776" spans="1:65" s="14" customFormat="1" ht="10.199999999999999">
      <c r="B776" s="216"/>
      <c r="C776" s="217"/>
      <c r="D776" s="201" t="s">
        <v>160</v>
      </c>
      <c r="E776" s="218" t="s">
        <v>19</v>
      </c>
      <c r="F776" s="219" t="s">
        <v>1215</v>
      </c>
      <c r="G776" s="217"/>
      <c r="H776" s="220">
        <v>27.1</v>
      </c>
      <c r="I776" s="221"/>
      <c r="J776" s="217"/>
      <c r="K776" s="217"/>
      <c r="L776" s="222"/>
      <c r="M776" s="223"/>
      <c r="N776" s="224"/>
      <c r="O776" s="224"/>
      <c r="P776" s="224"/>
      <c r="Q776" s="224"/>
      <c r="R776" s="224"/>
      <c r="S776" s="224"/>
      <c r="T776" s="224"/>
      <c r="U776" s="225"/>
      <c r="AT776" s="226" t="s">
        <v>160</v>
      </c>
      <c r="AU776" s="226" t="s">
        <v>81</v>
      </c>
      <c r="AV776" s="14" t="s">
        <v>84</v>
      </c>
      <c r="AW776" s="14" t="s">
        <v>33</v>
      </c>
      <c r="AX776" s="14" t="s">
        <v>72</v>
      </c>
      <c r="AY776" s="226" t="s">
        <v>147</v>
      </c>
    </row>
    <row r="777" spans="1:65" s="13" customFormat="1" ht="10.199999999999999">
      <c r="B777" s="205"/>
      <c r="C777" s="206"/>
      <c r="D777" s="201" t="s">
        <v>160</v>
      </c>
      <c r="E777" s="207" t="s">
        <v>19</v>
      </c>
      <c r="F777" s="208" t="s">
        <v>1216</v>
      </c>
      <c r="G777" s="206"/>
      <c r="H777" s="209">
        <v>46.018000000000001</v>
      </c>
      <c r="I777" s="210"/>
      <c r="J777" s="206"/>
      <c r="K777" s="206"/>
      <c r="L777" s="211"/>
      <c r="M777" s="212"/>
      <c r="N777" s="213"/>
      <c r="O777" s="213"/>
      <c r="P777" s="213"/>
      <c r="Q777" s="213"/>
      <c r="R777" s="213"/>
      <c r="S777" s="213"/>
      <c r="T777" s="213"/>
      <c r="U777" s="214"/>
      <c r="AT777" s="215" t="s">
        <v>160</v>
      </c>
      <c r="AU777" s="215" t="s">
        <v>81</v>
      </c>
      <c r="AV777" s="13" t="s">
        <v>81</v>
      </c>
      <c r="AW777" s="13" t="s">
        <v>33</v>
      </c>
      <c r="AX777" s="13" t="s">
        <v>72</v>
      </c>
      <c r="AY777" s="215" t="s">
        <v>147</v>
      </c>
    </row>
    <row r="778" spans="1:65" s="13" customFormat="1" ht="10.199999999999999">
      <c r="B778" s="205"/>
      <c r="C778" s="206"/>
      <c r="D778" s="201" t="s">
        <v>160</v>
      </c>
      <c r="E778" s="207" t="s">
        <v>19</v>
      </c>
      <c r="F778" s="208" t="s">
        <v>1217</v>
      </c>
      <c r="G778" s="206"/>
      <c r="H778" s="209">
        <v>48.359000000000002</v>
      </c>
      <c r="I778" s="210"/>
      <c r="J778" s="206"/>
      <c r="K778" s="206"/>
      <c r="L778" s="211"/>
      <c r="M778" s="212"/>
      <c r="N778" s="213"/>
      <c r="O778" s="213"/>
      <c r="P778" s="213"/>
      <c r="Q778" s="213"/>
      <c r="R778" s="213"/>
      <c r="S778" s="213"/>
      <c r="T778" s="213"/>
      <c r="U778" s="214"/>
      <c r="AT778" s="215" t="s">
        <v>160</v>
      </c>
      <c r="AU778" s="215" t="s">
        <v>81</v>
      </c>
      <c r="AV778" s="13" t="s">
        <v>81</v>
      </c>
      <c r="AW778" s="13" t="s">
        <v>33</v>
      </c>
      <c r="AX778" s="13" t="s">
        <v>72</v>
      </c>
      <c r="AY778" s="215" t="s">
        <v>147</v>
      </c>
    </row>
    <row r="779" spans="1:65" s="14" customFormat="1" ht="10.199999999999999">
      <c r="B779" s="216"/>
      <c r="C779" s="217"/>
      <c r="D779" s="201" t="s">
        <v>160</v>
      </c>
      <c r="E779" s="218" t="s">
        <v>19</v>
      </c>
      <c r="F779" s="219" t="s">
        <v>1218</v>
      </c>
      <c r="G779" s="217"/>
      <c r="H779" s="220">
        <v>94.37700000000001</v>
      </c>
      <c r="I779" s="221"/>
      <c r="J779" s="217"/>
      <c r="K779" s="217"/>
      <c r="L779" s="222"/>
      <c r="M779" s="223"/>
      <c r="N779" s="224"/>
      <c r="O779" s="224"/>
      <c r="P779" s="224"/>
      <c r="Q779" s="224"/>
      <c r="R779" s="224"/>
      <c r="S779" s="224"/>
      <c r="T779" s="224"/>
      <c r="U779" s="225"/>
      <c r="AT779" s="226" t="s">
        <v>160</v>
      </c>
      <c r="AU779" s="226" t="s">
        <v>81</v>
      </c>
      <c r="AV779" s="14" t="s">
        <v>84</v>
      </c>
      <c r="AW779" s="14" t="s">
        <v>33</v>
      </c>
      <c r="AX779" s="14" t="s">
        <v>72</v>
      </c>
      <c r="AY779" s="226" t="s">
        <v>147</v>
      </c>
    </row>
    <row r="780" spans="1:65" s="15" customFormat="1" ht="10.199999999999999">
      <c r="B780" s="227"/>
      <c r="C780" s="228"/>
      <c r="D780" s="201" t="s">
        <v>160</v>
      </c>
      <c r="E780" s="229" t="s">
        <v>19</v>
      </c>
      <c r="F780" s="230" t="s">
        <v>163</v>
      </c>
      <c r="G780" s="228"/>
      <c r="H780" s="231">
        <v>121.477</v>
      </c>
      <c r="I780" s="232"/>
      <c r="J780" s="228"/>
      <c r="K780" s="228"/>
      <c r="L780" s="233"/>
      <c r="M780" s="234"/>
      <c r="N780" s="235"/>
      <c r="O780" s="235"/>
      <c r="P780" s="235"/>
      <c r="Q780" s="235"/>
      <c r="R780" s="235"/>
      <c r="S780" s="235"/>
      <c r="T780" s="235"/>
      <c r="U780" s="236"/>
      <c r="AT780" s="237" t="s">
        <v>160</v>
      </c>
      <c r="AU780" s="237" t="s">
        <v>81</v>
      </c>
      <c r="AV780" s="15" t="s">
        <v>156</v>
      </c>
      <c r="AW780" s="15" t="s">
        <v>33</v>
      </c>
      <c r="AX780" s="15" t="s">
        <v>77</v>
      </c>
      <c r="AY780" s="237" t="s">
        <v>147</v>
      </c>
    </row>
    <row r="781" spans="1:65" s="2" customFormat="1" ht="19.8" customHeight="1">
      <c r="A781" s="36"/>
      <c r="B781" s="37"/>
      <c r="C781" s="188" t="s">
        <v>1219</v>
      </c>
      <c r="D781" s="188" t="s">
        <v>151</v>
      </c>
      <c r="E781" s="189" t="s">
        <v>1220</v>
      </c>
      <c r="F781" s="190" t="s">
        <v>1221</v>
      </c>
      <c r="G781" s="191" t="s">
        <v>213</v>
      </c>
      <c r="H781" s="192">
        <v>27.1</v>
      </c>
      <c r="I781" s="193"/>
      <c r="J781" s="194">
        <f>ROUND(I781*H781,1)</f>
        <v>0</v>
      </c>
      <c r="K781" s="190" t="s">
        <v>155</v>
      </c>
      <c r="L781" s="41"/>
      <c r="M781" s="195" t="s">
        <v>19</v>
      </c>
      <c r="N781" s="196" t="s">
        <v>44</v>
      </c>
      <c r="O781" s="66"/>
      <c r="P781" s="197">
        <f>O781*H781</f>
        <v>0</v>
      </c>
      <c r="Q781" s="197">
        <v>3.2000000000000003E-4</v>
      </c>
      <c r="R781" s="197">
        <f>Q781*H781</f>
        <v>8.6720000000000009E-3</v>
      </c>
      <c r="S781" s="197">
        <v>0</v>
      </c>
      <c r="T781" s="197">
        <f>S781*H781</f>
        <v>0</v>
      </c>
      <c r="U781" s="198" t="s">
        <v>19</v>
      </c>
      <c r="V781" s="36"/>
      <c r="W781" s="36"/>
      <c r="X781" s="36"/>
      <c r="Y781" s="36"/>
      <c r="Z781" s="36"/>
      <c r="AA781" s="36"/>
      <c r="AB781" s="36"/>
      <c r="AC781" s="36"/>
      <c r="AD781" s="36"/>
      <c r="AE781" s="36"/>
      <c r="AR781" s="199" t="s">
        <v>189</v>
      </c>
      <c r="AT781" s="199" t="s">
        <v>151</v>
      </c>
      <c r="AU781" s="199" t="s">
        <v>81</v>
      </c>
      <c r="AY781" s="19" t="s">
        <v>147</v>
      </c>
      <c r="BE781" s="200">
        <f>IF(N781="základní",J781,0)</f>
        <v>0</v>
      </c>
      <c r="BF781" s="200">
        <f>IF(N781="snížená",J781,0)</f>
        <v>0</v>
      </c>
      <c r="BG781" s="200">
        <f>IF(N781="zákl. přenesená",J781,0)</f>
        <v>0</v>
      </c>
      <c r="BH781" s="200">
        <f>IF(N781="sníž. přenesená",J781,0)</f>
        <v>0</v>
      </c>
      <c r="BI781" s="200">
        <f>IF(N781="nulová",J781,0)</f>
        <v>0</v>
      </c>
      <c r="BJ781" s="19" t="s">
        <v>81</v>
      </c>
      <c r="BK781" s="200">
        <f>ROUND(I781*H781,1)</f>
        <v>0</v>
      </c>
      <c r="BL781" s="19" t="s">
        <v>189</v>
      </c>
      <c r="BM781" s="199" t="s">
        <v>1222</v>
      </c>
    </row>
    <row r="782" spans="1:65" s="13" customFormat="1" ht="10.199999999999999">
      <c r="B782" s="205"/>
      <c r="C782" s="206"/>
      <c r="D782" s="201" t="s">
        <v>160</v>
      </c>
      <c r="E782" s="207" t="s">
        <v>19</v>
      </c>
      <c r="F782" s="208" t="s">
        <v>1209</v>
      </c>
      <c r="G782" s="206"/>
      <c r="H782" s="209">
        <v>27.1</v>
      </c>
      <c r="I782" s="210"/>
      <c r="J782" s="206"/>
      <c r="K782" s="206"/>
      <c r="L782" s="211"/>
      <c r="M782" s="212"/>
      <c r="N782" s="213"/>
      <c r="O782" s="213"/>
      <c r="P782" s="213"/>
      <c r="Q782" s="213"/>
      <c r="R782" s="213"/>
      <c r="S782" s="213"/>
      <c r="T782" s="213"/>
      <c r="U782" s="214"/>
      <c r="AT782" s="215" t="s">
        <v>160</v>
      </c>
      <c r="AU782" s="215" t="s">
        <v>81</v>
      </c>
      <c r="AV782" s="13" t="s">
        <v>81</v>
      </c>
      <c r="AW782" s="13" t="s">
        <v>33</v>
      </c>
      <c r="AX782" s="13" t="s">
        <v>77</v>
      </c>
      <c r="AY782" s="215" t="s">
        <v>147</v>
      </c>
    </row>
    <row r="783" spans="1:65" s="2" customFormat="1" ht="19.8" customHeight="1">
      <c r="A783" s="36"/>
      <c r="B783" s="37"/>
      <c r="C783" s="188" t="s">
        <v>1223</v>
      </c>
      <c r="D783" s="188" t="s">
        <v>151</v>
      </c>
      <c r="E783" s="189" t="s">
        <v>1224</v>
      </c>
      <c r="F783" s="190" t="s">
        <v>1225</v>
      </c>
      <c r="G783" s="191" t="s">
        <v>213</v>
      </c>
      <c r="H783" s="192">
        <v>94.376999999999995</v>
      </c>
      <c r="I783" s="193"/>
      <c r="J783" s="194">
        <f>ROUND(I783*H783,1)</f>
        <v>0</v>
      </c>
      <c r="K783" s="190" t="s">
        <v>155</v>
      </c>
      <c r="L783" s="41"/>
      <c r="M783" s="195" t="s">
        <v>19</v>
      </c>
      <c r="N783" s="196" t="s">
        <v>44</v>
      </c>
      <c r="O783" s="66"/>
      <c r="P783" s="197">
        <f>O783*H783</f>
        <v>0</v>
      </c>
      <c r="Q783" s="197">
        <v>2.7999999999999998E-4</v>
      </c>
      <c r="R783" s="197">
        <f>Q783*H783</f>
        <v>2.6425559999999997E-2</v>
      </c>
      <c r="S783" s="197">
        <v>0</v>
      </c>
      <c r="T783" s="197">
        <f>S783*H783</f>
        <v>0</v>
      </c>
      <c r="U783" s="198" t="s">
        <v>19</v>
      </c>
      <c r="V783" s="36"/>
      <c r="W783" s="36"/>
      <c r="X783" s="36"/>
      <c r="Y783" s="36"/>
      <c r="Z783" s="36"/>
      <c r="AA783" s="36"/>
      <c r="AB783" s="36"/>
      <c r="AC783" s="36"/>
      <c r="AD783" s="36"/>
      <c r="AE783" s="36"/>
      <c r="AR783" s="199" t="s">
        <v>189</v>
      </c>
      <c r="AT783" s="199" t="s">
        <v>151</v>
      </c>
      <c r="AU783" s="199" t="s">
        <v>81</v>
      </c>
      <c r="AY783" s="19" t="s">
        <v>147</v>
      </c>
      <c r="BE783" s="200">
        <f>IF(N783="základní",J783,0)</f>
        <v>0</v>
      </c>
      <c r="BF783" s="200">
        <f>IF(N783="snížená",J783,0)</f>
        <v>0</v>
      </c>
      <c r="BG783" s="200">
        <f>IF(N783="zákl. přenesená",J783,0)</f>
        <v>0</v>
      </c>
      <c r="BH783" s="200">
        <f>IF(N783="sníž. přenesená",J783,0)</f>
        <v>0</v>
      </c>
      <c r="BI783" s="200">
        <f>IF(N783="nulová",J783,0)</f>
        <v>0</v>
      </c>
      <c r="BJ783" s="19" t="s">
        <v>81</v>
      </c>
      <c r="BK783" s="200">
        <f>ROUND(I783*H783,1)</f>
        <v>0</v>
      </c>
      <c r="BL783" s="19" t="s">
        <v>189</v>
      </c>
      <c r="BM783" s="199" t="s">
        <v>1226</v>
      </c>
    </row>
    <row r="784" spans="1:65" s="13" customFormat="1" ht="10.199999999999999">
      <c r="B784" s="205"/>
      <c r="C784" s="206"/>
      <c r="D784" s="201" t="s">
        <v>160</v>
      </c>
      <c r="E784" s="207" t="s">
        <v>19</v>
      </c>
      <c r="F784" s="208" t="s">
        <v>1216</v>
      </c>
      <c r="G784" s="206"/>
      <c r="H784" s="209">
        <v>46.018000000000001</v>
      </c>
      <c r="I784" s="210"/>
      <c r="J784" s="206"/>
      <c r="K784" s="206"/>
      <c r="L784" s="211"/>
      <c r="M784" s="212"/>
      <c r="N784" s="213"/>
      <c r="O784" s="213"/>
      <c r="P784" s="213"/>
      <c r="Q784" s="213"/>
      <c r="R784" s="213"/>
      <c r="S784" s="213"/>
      <c r="T784" s="213"/>
      <c r="U784" s="214"/>
      <c r="AT784" s="215" t="s">
        <v>160</v>
      </c>
      <c r="AU784" s="215" t="s">
        <v>81</v>
      </c>
      <c r="AV784" s="13" t="s">
        <v>81</v>
      </c>
      <c r="AW784" s="13" t="s">
        <v>33</v>
      </c>
      <c r="AX784" s="13" t="s">
        <v>72</v>
      </c>
      <c r="AY784" s="215" t="s">
        <v>147</v>
      </c>
    </row>
    <row r="785" spans="1:65" s="13" customFormat="1" ht="10.199999999999999">
      <c r="B785" s="205"/>
      <c r="C785" s="206"/>
      <c r="D785" s="201" t="s">
        <v>160</v>
      </c>
      <c r="E785" s="207" t="s">
        <v>19</v>
      </c>
      <c r="F785" s="208" t="s">
        <v>1217</v>
      </c>
      <c r="G785" s="206"/>
      <c r="H785" s="209">
        <v>48.359000000000002</v>
      </c>
      <c r="I785" s="210"/>
      <c r="J785" s="206"/>
      <c r="K785" s="206"/>
      <c r="L785" s="211"/>
      <c r="M785" s="212"/>
      <c r="N785" s="213"/>
      <c r="O785" s="213"/>
      <c r="P785" s="213"/>
      <c r="Q785" s="213"/>
      <c r="R785" s="213"/>
      <c r="S785" s="213"/>
      <c r="T785" s="213"/>
      <c r="U785" s="214"/>
      <c r="AT785" s="215" t="s">
        <v>160</v>
      </c>
      <c r="AU785" s="215" t="s">
        <v>81</v>
      </c>
      <c r="AV785" s="13" t="s">
        <v>81</v>
      </c>
      <c r="AW785" s="13" t="s">
        <v>33</v>
      </c>
      <c r="AX785" s="13" t="s">
        <v>72</v>
      </c>
      <c r="AY785" s="215" t="s">
        <v>147</v>
      </c>
    </row>
    <row r="786" spans="1:65" s="14" customFormat="1" ht="10.199999999999999">
      <c r="B786" s="216"/>
      <c r="C786" s="217"/>
      <c r="D786" s="201" t="s">
        <v>160</v>
      </c>
      <c r="E786" s="218" t="s">
        <v>19</v>
      </c>
      <c r="F786" s="219" t="s">
        <v>1218</v>
      </c>
      <c r="G786" s="217"/>
      <c r="H786" s="220">
        <v>94.37700000000001</v>
      </c>
      <c r="I786" s="221"/>
      <c r="J786" s="217"/>
      <c r="K786" s="217"/>
      <c r="L786" s="222"/>
      <c r="M786" s="223"/>
      <c r="N786" s="224"/>
      <c r="O786" s="224"/>
      <c r="P786" s="224"/>
      <c r="Q786" s="224"/>
      <c r="R786" s="224"/>
      <c r="S786" s="224"/>
      <c r="T786" s="224"/>
      <c r="U786" s="225"/>
      <c r="AT786" s="226" t="s">
        <v>160</v>
      </c>
      <c r="AU786" s="226" t="s">
        <v>81</v>
      </c>
      <c r="AV786" s="14" t="s">
        <v>84</v>
      </c>
      <c r="AW786" s="14" t="s">
        <v>33</v>
      </c>
      <c r="AX786" s="14" t="s">
        <v>72</v>
      </c>
      <c r="AY786" s="226" t="s">
        <v>147</v>
      </c>
    </row>
    <row r="787" spans="1:65" s="15" customFormat="1" ht="10.199999999999999">
      <c r="B787" s="227"/>
      <c r="C787" s="228"/>
      <c r="D787" s="201" t="s">
        <v>160</v>
      </c>
      <c r="E787" s="229" t="s">
        <v>19</v>
      </c>
      <c r="F787" s="230" t="s">
        <v>163</v>
      </c>
      <c r="G787" s="228"/>
      <c r="H787" s="231">
        <v>94.37700000000001</v>
      </c>
      <c r="I787" s="232"/>
      <c r="J787" s="228"/>
      <c r="K787" s="228"/>
      <c r="L787" s="233"/>
      <c r="M787" s="234"/>
      <c r="N787" s="235"/>
      <c r="O787" s="235"/>
      <c r="P787" s="235"/>
      <c r="Q787" s="235"/>
      <c r="R787" s="235"/>
      <c r="S787" s="235"/>
      <c r="T787" s="235"/>
      <c r="U787" s="236"/>
      <c r="AT787" s="237" t="s">
        <v>160</v>
      </c>
      <c r="AU787" s="237" t="s">
        <v>81</v>
      </c>
      <c r="AV787" s="15" t="s">
        <v>156</v>
      </c>
      <c r="AW787" s="15" t="s">
        <v>33</v>
      </c>
      <c r="AX787" s="15" t="s">
        <v>77</v>
      </c>
      <c r="AY787" s="237" t="s">
        <v>147</v>
      </c>
    </row>
    <row r="788" spans="1:65" s="2" customFormat="1" ht="30" customHeight="1">
      <c r="A788" s="36"/>
      <c r="B788" s="37"/>
      <c r="C788" s="188" t="s">
        <v>1227</v>
      </c>
      <c r="D788" s="188" t="s">
        <v>151</v>
      </c>
      <c r="E788" s="189" t="s">
        <v>1228</v>
      </c>
      <c r="F788" s="190" t="s">
        <v>1229</v>
      </c>
      <c r="G788" s="191" t="s">
        <v>213</v>
      </c>
      <c r="H788" s="192">
        <v>94.376999999999995</v>
      </c>
      <c r="I788" s="193"/>
      <c r="J788" s="194">
        <f>ROUND(I788*H788,1)</f>
        <v>0</v>
      </c>
      <c r="K788" s="190" t="s">
        <v>155</v>
      </c>
      <c r="L788" s="41"/>
      <c r="M788" s="195" t="s">
        <v>19</v>
      </c>
      <c r="N788" s="196" t="s">
        <v>44</v>
      </c>
      <c r="O788" s="66"/>
      <c r="P788" s="197">
        <f>O788*H788</f>
        <v>0</v>
      </c>
      <c r="Q788" s="197">
        <v>2.0000000000000002E-5</v>
      </c>
      <c r="R788" s="197">
        <f>Q788*H788</f>
        <v>1.8875400000000001E-3</v>
      </c>
      <c r="S788" s="197">
        <v>0</v>
      </c>
      <c r="T788" s="197">
        <f>S788*H788</f>
        <v>0</v>
      </c>
      <c r="U788" s="198" t="s">
        <v>19</v>
      </c>
      <c r="V788" s="36"/>
      <c r="W788" s="36"/>
      <c r="X788" s="36"/>
      <c r="Y788" s="36"/>
      <c r="Z788" s="36"/>
      <c r="AA788" s="36"/>
      <c r="AB788" s="36"/>
      <c r="AC788" s="36"/>
      <c r="AD788" s="36"/>
      <c r="AE788" s="36"/>
      <c r="AR788" s="199" t="s">
        <v>189</v>
      </c>
      <c r="AT788" s="199" t="s">
        <v>151</v>
      </c>
      <c r="AU788" s="199" t="s">
        <v>81</v>
      </c>
      <c r="AY788" s="19" t="s">
        <v>147</v>
      </c>
      <c r="BE788" s="200">
        <f>IF(N788="základní",J788,0)</f>
        <v>0</v>
      </c>
      <c r="BF788" s="200">
        <f>IF(N788="snížená",J788,0)</f>
        <v>0</v>
      </c>
      <c r="BG788" s="200">
        <f>IF(N788="zákl. přenesená",J788,0)</f>
        <v>0</v>
      </c>
      <c r="BH788" s="200">
        <f>IF(N788="sníž. přenesená",J788,0)</f>
        <v>0</v>
      </c>
      <c r="BI788" s="200">
        <f>IF(N788="nulová",J788,0)</f>
        <v>0</v>
      </c>
      <c r="BJ788" s="19" t="s">
        <v>81</v>
      </c>
      <c r="BK788" s="200">
        <f>ROUND(I788*H788,1)</f>
        <v>0</v>
      </c>
      <c r="BL788" s="19" t="s">
        <v>189</v>
      </c>
      <c r="BM788" s="199" t="s">
        <v>1230</v>
      </c>
    </row>
    <row r="789" spans="1:65" s="13" customFormat="1" ht="10.199999999999999">
      <c r="B789" s="205"/>
      <c r="C789" s="206"/>
      <c r="D789" s="201" t="s">
        <v>160</v>
      </c>
      <c r="E789" s="207" t="s">
        <v>19</v>
      </c>
      <c r="F789" s="208" t="s">
        <v>1216</v>
      </c>
      <c r="G789" s="206"/>
      <c r="H789" s="209">
        <v>46.018000000000001</v>
      </c>
      <c r="I789" s="210"/>
      <c r="J789" s="206"/>
      <c r="K789" s="206"/>
      <c r="L789" s="211"/>
      <c r="M789" s="212"/>
      <c r="N789" s="213"/>
      <c r="O789" s="213"/>
      <c r="P789" s="213"/>
      <c r="Q789" s="213"/>
      <c r="R789" s="213"/>
      <c r="S789" s="213"/>
      <c r="T789" s="213"/>
      <c r="U789" s="214"/>
      <c r="AT789" s="215" t="s">
        <v>160</v>
      </c>
      <c r="AU789" s="215" t="s">
        <v>81</v>
      </c>
      <c r="AV789" s="13" t="s">
        <v>81</v>
      </c>
      <c r="AW789" s="13" t="s">
        <v>33</v>
      </c>
      <c r="AX789" s="13" t="s">
        <v>72</v>
      </c>
      <c r="AY789" s="215" t="s">
        <v>147</v>
      </c>
    </row>
    <row r="790" spans="1:65" s="13" customFormat="1" ht="10.199999999999999">
      <c r="B790" s="205"/>
      <c r="C790" s="206"/>
      <c r="D790" s="201" t="s">
        <v>160</v>
      </c>
      <c r="E790" s="207" t="s">
        <v>19</v>
      </c>
      <c r="F790" s="208" t="s">
        <v>1217</v>
      </c>
      <c r="G790" s="206"/>
      <c r="H790" s="209">
        <v>48.359000000000002</v>
      </c>
      <c r="I790" s="210"/>
      <c r="J790" s="206"/>
      <c r="K790" s="206"/>
      <c r="L790" s="211"/>
      <c r="M790" s="212"/>
      <c r="N790" s="213"/>
      <c r="O790" s="213"/>
      <c r="P790" s="213"/>
      <c r="Q790" s="213"/>
      <c r="R790" s="213"/>
      <c r="S790" s="213"/>
      <c r="T790" s="213"/>
      <c r="U790" s="214"/>
      <c r="AT790" s="215" t="s">
        <v>160</v>
      </c>
      <c r="AU790" s="215" t="s">
        <v>81</v>
      </c>
      <c r="AV790" s="13" t="s">
        <v>81</v>
      </c>
      <c r="AW790" s="13" t="s">
        <v>33</v>
      </c>
      <c r="AX790" s="13" t="s">
        <v>72</v>
      </c>
      <c r="AY790" s="215" t="s">
        <v>147</v>
      </c>
    </row>
    <row r="791" spans="1:65" s="14" customFormat="1" ht="10.199999999999999">
      <c r="B791" s="216"/>
      <c r="C791" s="217"/>
      <c r="D791" s="201" t="s">
        <v>160</v>
      </c>
      <c r="E791" s="218" t="s">
        <v>19</v>
      </c>
      <c r="F791" s="219" t="s">
        <v>1218</v>
      </c>
      <c r="G791" s="217"/>
      <c r="H791" s="220">
        <v>94.37700000000001</v>
      </c>
      <c r="I791" s="221"/>
      <c r="J791" s="217"/>
      <c r="K791" s="217"/>
      <c r="L791" s="222"/>
      <c r="M791" s="223"/>
      <c r="N791" s="224"/>
      <c r="O791" s="224"/>
      <c r="P791" s="224"/>
      <c r="Q791" s="224"/>
      <c r="R791" s="224"/>
      <c r="S791" s="224"/>
      <c r="T791" s="224"/>
      <c r="U791" s="225"/>
      <c r="AT791" s="226" t="s">
        <v>160</v>
      </c>
      <c r="AU791" s="226" t="s">
        <v>81</v>
      </c>
      <c r="AV791" s="14" t="s">
        <v>84</v>
      </c>
      <c r="AW791" s="14" t="s">
        <v>33</v>
      </c>
      <c r="AX791" s="14" t="s">
        <v>72</v>
      </c>
      <c r="AY791" s="226" t="s">
        <v>147</v>
      </c>
    </row>
    <row r="792" spans="1:65" s="15" customFormat="1" ht="10.199999999999999">
      <c r="B792" s="227"/>
      <c r="C792" s="228"/>
      <c r="D792" s="201" t="s">
        <v>160</v>
      </c>
      <c r="E792" s="229" t="s">
        <v>19</v>
      </c>
      <c r="F792" s="230" t="s">
        <v>163</v>
      </c>
      <c r="G792" s="228"/>
      <c r="H792" s="231">
        <v>94.37700000000001</v>
      </c>
      <c r="I792" s="232"/>
      <c r="J792" s="228"/>
      <c r="K792" s="228"/>
      <c r="L792" s="233"/>
      <c r="M792" s="234"/>
      <c r="N792" s="235"/>
      <c r="O792" s="235"/>
      <c r="P792" s="235"/>
      <c r="Q792" s="235"/>
      <c r="R792" s="235"/>
      <c r="S792" s="235"/>
      <c r="T792" s="235"/>
      <c r="U792" s="236"/>
      <c r="AT792" s="237" t="s">
        <v>160</v>
      </c>
      <c r="AU792" s="237" t="s">
        <v>81</v>
      </c>
      <c r="AV792" s="15" t="s">
        <v>156</v>
      </c>
      <c r="AW792" s="15" t="s">
        <v>33</v>
      </c>
      <c r="AX792" s="15" t="s">
        <v>77</v>
      </c>
      <c r="AY792" s="237" t="s">
        <v>147</v>
      </c>
    </row>
    <row r="793" spans="1:65" s="2" customFormat="1" ht="14.4" customHeight="1">
      <c r="A793" s="36"/>
      <c r="B793" s="37"/>
      <c r="C793" s="188" t="s">
        <v>1231</v>
      </c>
      <c r="D793" s="188" t="s">
        <v>151</v>
      </c>
      <c r="E793" s="189" t="s">
        <v>1232</v>
      </c>
      <c r="F793" s="190" t="s">
        <v>1233</v>
      </c>
      <c r="G793" s="191" t="s">
        <v>213</v>
      </c>
      <c r="H793" s="192">
        <v>27.1</v>
      </c>
      <c r="I793" s="193"/>
      <c r="J793" s="194">
        <f>ROUND(I793*H793,1)</f>
        <v>0</v>
      </c>
      <c r="K793" s="190" t="s">
        <v>155</v>
      </c>
      <c r="L793" s="41"/>
      <c r="M793" s="195" t="s">
        <v>19</v>
      </c>
      <c r="N793" s="196" t="s">
        <v>44</v>
      </c>
      <c r="O793" s="66"/>
      <c r="P793" s="197">
        <f>O793*H793</f>
        <v>0</v>
      </c>
      <c r="Q793" s="197">
        <v>0</v>
      </c>
      <c r="R793" s="197">
        <f>Q793*H793</f>
        <v>0</v>
      </c>
      <c r="S793" s="197">
        <v>0</v>
      </c>
      <c r="T793" s="197">
        <f>S793*H793</f>
        <v>0</v>
      </c>
      <c r="U793" s="198" t="s">
        <v>19</v>
      </c>
      <c r="V793" s="36"/>
      <c r="W793" s="36"/>
      <c r="X793" s="36"/>
      <c r="Y793" s="36"/>
      <c r="Z793" s="36"/>
      <c r="AA793" s="36"/>
      <c r="AB793" s="36"/>
      <c r="AC793" s="36"/>
      <c r="AD793" s="36"/>
      <c r="AE793" s="36"/>
      <c r="AR793" s="199" t="s">
        <v>189</v>
      </c>
      <c r="AT793" s="199" t="s">
        <v>151</v>
      </c>
      <c r="AU793" s="199" t="s">
        <v>81</v>
      </c>
      <c r="AY793" s="19" t="s">
        <v>147</v>
      </c>
      <c r="BE793" s="200">
        <f>IF(N793="základní",J793,0)</f>
        <v>0</v>
      </c>
      <c r="BF793" s="200">
        <f>IF(N793="snížená",J793,0)</f>
        <v>0</v>
      </c>
      <c r="BG793" s="200">
        <f>IF(N793="zákl. přenesená",J793,0)</f>
        <v>0</v>
      </c>
      <c r="BH793" s="200">
        <f>IF(N793="sníž. přenesená",J793,0)</f>
        <v>0</v>
      </c>
      <c r="BI793" s="200">
        <f>IF(N793="nulová",J793,0)</f>
        <v>0</v>
      </c>
      <c r="BJ793" s="19" t="s">
        <v>81</v>
      </c>
      <c r="BK793" s="200">
        <f>ROUND(I793*H793,1)</f>
        <v>0</v>
      </c>
      <c r="BL793" s="19" t="s">
        <v>189</v>
      </c>
      <c r="BM793" s="199" t="s">
        <v>1234</v>
      </c>
    </row>
    <row r="794" spans="1:65" s="2" customFormat="1" ht="38.4">
      <c r="A794" s="36"/>
      <c r="B794" s="37"/>
      <c r="C794" s="38"/>
      <c r="D794" s="201" t="s">
        <v>158</v>
      </c>
      <c r="E794" s="38"/>
      <c r="F794" s="202" t="s">
        <v>1235</v>
      </c>
      <c r="G794" s="38"/>
      <c r="H794" s="38"/>
      <c r="I794" s="110"/>
      <c r="J794" s="38"/>
      <c r="K794" s="38"/>
      <c r="L794" s="41"/>
      <c r="M794" s="203"/>
      <c r="N794" s="204"/>
      <c r="O794" s="66"/>
      <c r="P794" s="66"/>
      <c r="Q794" s="66"/>
      <c r="R794" s="66"/>
      <c r="S794" s="66"/>
      <c r="T794" s="66"/>
      <c r="U794" s="67"/>
      <c r="V794" s="36"/>
      <c r="W794" s="36"/>
      <c r="X794" s="36"/>
      <c r="Y794" s="36"/>
      <c r="Z794" s="36"/>
      <c r="AA794" s="36"/>
      <c r="AB794" s="36"/>
      <c r="AC794" s="36"/>
      <c r="AD794" s="36"/>
      <c r="AE794" s="36"/>
      <c r="AT794" s="19" t="s">
        <v>158</v>
      </c>
      <c r="AU794" s="19" t="s">
        <v>81</v>
      </c>
    </row>
    <row r="795" spans="1:65" s="13" customFormat="1" ht="10.199999999999999">
      <c r="B795" s="205"/>
      <c r="C795" s="206"/>
      <c r="D795" s="201" t="s">
        <v>160</v>
      </c>
      <c r="E795" s="207" t="s">
        <v>19</v>
      </c>
      <c r="F795" s="208" t="s">
        <v>1236</v>
      </c>
      <c r="G795" s="206"/>
      <c r="H795" s="209">
        <v>27.1</v>
      </c>
      <c r="I795" s="210"/>
      <c r="J795" s="206"/>
      <c r="K795" s="206"/>
      <c r="L795" s="211"/>
      <c r="M795" s="212"/>
      <c r="N795" s="213"/>
      <c r="O795" s="213"/>
      <c r="P795" s="213"/>
      <c r="Q795" s="213"/>
      <c r="R795" s="213"/>
      <c r="S795" s="213"/>
      <c r="T795" s="213"/>
      <c r="U795" s="214"/>
      <c r="AT795" s="215" t="s">
        <v>160</v>
      </c>
      <c r="AU795" s="215" t="s">
        <v>81</v>
      </c>
      <c r="AV795" s="13" t="s">
        <v>81</v>
      </c>
      <c r="AW795" s="13" t="s">
        <v>33</v>
      </c>
      <c r="AX795" s="13" t="s">
        <v>77</v>
      </c>
      <c r="AY795" s="215" t="s">
        <v>147</v>
      </c>
    </row>
    <row r="796" spans="1:65" s="2" customFormat="1" ht="14.4" customHeight="1">
      <c r="A796" s="36"/>
      <c r="B796" s="37"/>
      <c r="C796" s="248" t="s">
        <v>1237</v>
      </c>
      <c r="D796" s="248" t="s">
        <v>222</v>
      </c>
      <c r="E796" s="249" t="s">
        <v>1238</v>
      </c>
      <c r="F796" s="250" t="s">
        <v>1239</v>
      </c>
      <c r="G796" s="251" t="s">
        <v>213</v>
      </c>
      <c r="H796" s="252">
        <v>28.454999999999998</v>
      </c>
      <c r="I796" s="253"/>
      <c r="J796" s="254">
        <f>ROUND(I796*H796,1)</f>
        <v>0</v>
      </c>
      <c r="K796" s="250" t="s">
        <v>155</v>
      </c>
      <c r="L796" s="255"/>
      <c r="M796" s="256" t="s">
        <v>19</v>
      </c>
      <c r="N796" s="257" t="s">
        <v>44</v>
      </c>
      <c r="O796" s="66"/>
      <c r="P796" s="197">
        <f>O796*H796</f>
        <v>0</v>
      </c>
      <c r="Q796" s="197">
        <v>0</v>
      </c>
      <c r="R796" s="197">
        <f>Q796*H796</f>
        <v>0</v>
      </c>
      <c r="S796" s="197">
        <v>0</v>
      </c>
      <c r="T796" s="197">
        <f>S796*H796</f>
        <v>0</v>
      </c>
      <c r="U796" s="198" t="s">
        <v>19</v>
      </c>
      <c r="V796" s="36"/>
      <c r="W796" s="36"/>
      <c r="X796" s="36"/>
      <c r="Y796" s="36"/>
      <c r="Z796" s="36"/>
      <c r="AA796" s="36"/>
      <c r="AB796" s="36"/>
      <c r="AC796" s="36"/>
      <c r="AD796" s="36"/>
      <c r="AE796" s="36"/>
      <c r="AR796" s="199" t="s">
        <v>323</v>
      </c>
      <c r="AT796" s="199" t="s">
        <v>222</v>
      </c>
      <c r="AU796" s="199" t="s">
        <v>81</v>
      </c>
      <c r="AY796" s="19" t="s">
        <v>147</v>
      </c>
      <c r="BE796" s="200">
        <f>IF(N796="základní",J796,0)</f>
        <v>0</v>
      </c>
      <c r="BF796" s="200">
        <f>IF(N796="snížená",J796,0)</f>
        <v>0</v>
      </c>
      <c r="BG796" s="200">
        <f>IF(N796="zákl. přenesená",J796,0)</f>
        <v>0</v>
      </c>
      <c r="BH796" s="200">
        <f>IF(N796="sníž. přenesená",J796,0)</f>
        <v>0</v>
      </c>
      <c r="BI796" s="200">
        <f>IF(N796="nulová",J796,0)</f>
        <v>0</v>
      </c>
      <c r="BJ796" s="19" t="s">
        <v>81</v>
      </c>
      <c r="BK796" s="200">
        <f>ROUND(I796*H796,1)</f>
        <v>0</v>
      </c>
      <c r="BL796" s="19" t="s">
        <v>189</v>
      </c>
      <c r="BM796" s="199" t="s">
        <v>1240</v>
      </c>
    </row>
    <row r="797" spans="1:65" s="13" customFormat="1" ht="10.199999999999999">
      <c r="B797" s="205"/>
      <c r="C797" s="206"/>
      <c r="D797" s="201" t="s">
        <v>160</v>
      </c>
      <c r="E797" s="207" t="s">
        <v>19</v>
      </c>
      <c r="F797" s="208" t="s">
        <v>1241</v>
      </c>
      <c r="G797" s="206"/>
      <c r="H797" s="209">
        <v>28.454999999999998</v>
      </c>
      <c r="I797" s="210"/>
      <c r="J797" s="206"/>
      <c r="K797" s="206"/>
      <c r="L797" s="211"/>
      <c r="M797" s="212"/>
      <c r="N797" s="213"/>
      <c r="O797" s="213"/>
      <c r="P797" s="213"/>
      <c r="Q797" s="213"/>
      <c r="R797" s="213"/>
      <c r="S797" s="213"/>
      <c r="T797" s="213"/>
      <c r="U797" s="214"/>
      <c r="AT797" s="215" t="s">
        <v>160</v>
      </c>
      <c r="AU797" s="215" t="s">
        <v>81</v>
      </c>
      <c r="AV797" s="13" t="s">
        <v>81</v>
      </c>
      <c r="AW797" s="13" t="s">
        <v>33</v>
      </c>
      <c r="AX797" s="13" t="s">
        <v>77</v>
      </c>
      <c r="AY797" s="215" t="s">
        <v>147</v>
      </c>
    </row>
    <row r="798" spans="1:65" s="2" customFormat="1" ht="19.8" customHeight="1">
      <c r="A798" s="36"/>
      <c r="B798" s="37"/>
      <c r="C798" s="188" t="s">
        <v>1242</v>
      </c>
      <c r="D798" s="188" t="s">
        <v>151</v>
      </c>
      <c r="E798" s="189" t="s">
        <v>1243</v>
      </c>
      <c r="F798" s="190" t="s">
        <v>1244</v>
      </c>
      <c r="G798" s="191" t="s">
        <v>213</v>
      </c>
      <c r="H798" s="192">
        <v>11.43</v>
      </c>
      <c r="I798" s="193"/>
      <c r="J798" s="194">
        <f>ROUND(I798*H798,1)</f>
        <v>0</v>
      </c>
      <c r="K798" s="190" t="s">
        <v>155</v>
      </c>
      <c r="L798" s="41"/>
      <c r="M798" s="195" t="s">
        <v>19</v>
      </c>
      <c r="N798" s="196" t="s">
        <v>44</v>
      </c>
      <c r="O798" s="66"/>
      <c r="P798" s="197">
        <f>O798*H798</f>
        <v>0</v>
      </c>
      <c r="Q798" s="197">
        <v>0</v>
      </c>
      <c r="R798" s="197">
        <f>Q798*H798</f>
        <v>0</v>
      </c>
      <c r="S798" s="197">
        <v>0</v>
      </c>
      <c r="T798" s="197">
        <f>S798*H798</f>
        <v>0</v>
      </c>
      <c r="U798" s="198" t="s">
        <v>19</v>
      </c>
      <c r="V798" s="36"/>
      <c r="W798" s="36"/>
      <c r="X798" s="36"/>
      <c r="Y798" s="36"/>
      <c r="Z798" s="36"/>
      <c r="AA798" s="36"/>
      <c r="AB798" s="36"/>
      <c r="AC798" s="36"/>
      <c r="AD798" s="36"/>
      <c r="AE798" s="36"/>
      <c r="AR798" s="199" t="s">
        <v>189</v>
      </c>
      <c r="AT798" s="199" t="s">
        <v>151</v>
      </c>
      <c r="AU798" s="199" t="s">
        <v>81</v>
      </c>
      <c r="AY798" s="19" t="s">
        <v>147</v>
      </c>
      <c r="BE798" s="200">
        <f>IF(N798="základní",J798,0)</f>
        <v>0</v>
      </c>
      <c r="BF798" s="200">
        <f>IF(N798="snížená",J798,0)</f>
        <v>0</v>
      </c>
      <c r="BG798" s="200">
        <f>IF(N798="zákl. přenesená",J798,0)</f>
        <v>0</v>
      </c>
      <c r="BH798" s="200">
        <f>IF(N798="sníž. přenesená",J798,0)</f>
        <v>0</v>
      </c>
      <c r="BI798" s="200">
        <f>IF(N798="nulová",J798,0)</f>
        <v>0</v>
      </c>
      <c r="BJ798" s="19" t="s">
        <v>81</v>
      </c>
      <c r="BK798" s="200">
        <f>ROUND(I798*H798,1)</f>
        <v>0</v>
      </c>
      <c r="BL798" s="19" t="s">
        <v>189</v>
      </c>
      <c r="BM798" s="199" t="s">
        <v>1245</v>
      </c>
    </row>
    <row r="799" spans="1:65" s="2" customFormat="1" ht="38.4">
      <c r="A799" s="36"/>
      <c r="B799" s="37"/>
      <c r="C799" s="38"/>
      <c r="D799" s="201" t="s">
        <v>158</v>
      </c>
      <c r="E799" s="38"/>
      <c r="F799" s="202" t="s">
        <v>1235</v>
      </c>
      <c r="G799" s="38"/>
      <c r="H799" s="38"/>
      <c r="I799" s="110"/>
      <c r="J799" s="38"/>
      <c r="K799" s="38"/>
      <c r="L799" s="41"/>
      <c r="M799" s="203"/>
      <c r="N799" s="204"/>
      <c r="O799" s="66"/>
      <c r="P799" s="66"/>
      <c r="Q799" s="66"/>
      <c r="R799" s="66"/>
      <c r="S799" s="66"/>
      <c r="T799" s="66"/>
      <c r="U799" s="67"/>
      <c r="V799" s="36"/>
      <c r="W799" s="36"/>
      <c r="X799" s="36"/>
      <c r="Y799" s="36"/>
      <c r="Z799" s="36"/>
      <c r="AA799" s="36"/>
      <c r="AB799" s="36"/>
      <c r="AC799" s="36"/>
      <c r="AD799" s="36"/>
      <c r="AE799" s="36"/>
      <c r="AT799" s="19" t="s">
        <v>158</v>
      </c>
      <c r="AU799" s="19" t="s">
        <v>81</v>
      </c>
    </row>
    <row r="800" spans="1:65" s="13" customFormat="1" ht="10.199999999999999">
      <c r="B800" s="205"/>
      <c r="C800" s="206"/>
      <c r="D800" s="201" t="s">
        <v>160</v>
      </c>
      <c r="E800" s="207" t="s">
        <v>19</v>
      </c>
      <c r="F800" s="208" t="s">
        <v>1246</v>
      </c>
      <c r="G800" s="206"/>
      <c r="H800" s="209">
        <v>11.43</v>
      </c>
      <c r="I800" s="210"/>
      <c r="J800" s="206"/>
      <c r="K800" s="206"/>
      <c r="L800" s="211"/>
      <c r="M800" s="212"/>
      <c r="N800" s="213"/>
      <c r="O800" s="213"/>
      <c r="P800" s="213"/>
      <c r="Q800" s="213"/>
      <c r="R800" s="213"/>
      <c r="S800" s="213"/>
      <c r="T800" s="213"/>
      <c r="U800" s="214"/>
      <c r="AT800" s="215" t="s">
        <v>160</v>
      </c>
      <c r="AU800" s="215" t="s">
        <v>81</v>
      </c>
      <c r="AV800" s="13" t="s">
        <v>81</v>
      </c>
      <c r="AW800" s="13" t="s">
        <v>33</v>
      </c>
      <c r="AX800" s="13" t="s">
        <v>77</v>
      </c>
      <c r="AY800" s="215" t="s">
        <v>147</v>
      </c>
    </row>
    <row r="801" spans="1:65" s="2" customFormat="1" ht="14.4" customHeight="1">
      <c r="A801" s="36"/>
      <c r="B801" s="37"/>
      <c r="C801" s="248" t="s">
        <v>1247</v>
      </c>
      <c r="D801" s="248" t="s">
        <v>222</v>
      </c>
      <c r="E801" s="249" t="s">
        <v>1238</v>
      </c>
      <c r="F801" s="250" t="s">
        <v>1239</v>
      </c>
      <c r="G801" s="251" t="s">
        <v>213</v>
      </c>
      <c r="H801" s="252">
        <v>12.002000000000001</v>
      </c>
      <c r="I801" s="253"/>
      <c r="J801" s="254">
        <f>ROUND(I801*H801,1)</f>
        <v>0</v>
      </c>
      <c r="K801" s="250" t="s">
        <v>155</v>
      </c>
      <c r="L801" s="255"/>
      <c r="M801" s="256" t="s">
        <v>19</v>
      </c>
      <c r="N801" s="257" t="s">
        <v>44</v>
      </c>
      <c r="O801" s="66"/>
      <c r="P801" s="197">
        <f>O801*H801</f>
        <v>0</v>
      </c>
      <c r="Q801" s="197">
        <v>0</v>
      </c>
      <c r="R801" s="197">
        <f>Q801*H801</f>
        <v>0</v>
      </c>
      <c r="S801" s="197">
        <v>0</v>
      </c>
      <c r="T801" s="197">
        <f>S801*H801</f>
        <v>0</v>
      </c>
      <c r="U801" s="198" t="s">
        <v>19</v>
      </c>
      <c r="V801" s="36"/>
      <c r="W801" s="36"/>
      <c r="X801" s="36"/>
      <c r="Y801" s="36"/>
      <c r="Z801" s="36"/>
      <c r="AA801" s="36"/>
      <c r="AB801" s="36"/>
      <c r="AC801" s="36"/>
      <c r="AD801" s="36"/>
      <c r="AE801" s="36"/>
      <c r="AR801" s="199" t="s">
        <v>323</v>
      </c>
      <c r="AT801" s="199" t="s">
        <v>222</v>
      </c>
      <c r="AU801" s="199" t="s">
        <v>81</v>
      </c>
      <c r="AY801" s="19" t="s">
        <v>147</v>
      </c>
      <c r="BE801" s="200">
        <f>IF(N801="základní",J801,0)</f>
        <v>0</v>
      </c>
      <c r="BF801" s="200">
        <f>IF(N801="snížená",J801,0)</f>
        <v>0</v>
      </c>
      <c r="BG801" s="200">
        <f>IF(N801="zákl. přenesená",J801,0)</f>
        <v>0</v>
      </c>
      <c r="BH801" s="200">
        <f>IF(N801="sníž. přenesená",J801,0)</f>
        <v>0</v>
      </c>
      <c r="BI801" s="200">
        <f>IF(N801="nulová",J801,0)</f>
        <v>0</v>
      </c>
      <c r="BJ801" s="19" t="s">
        <v>81</v>
      </c>
      <c r="BK801" s="200">
        <f>ROUND(I801*H801,1)</f>
        <v>0</v>
      </c>
      <c r="BL801" s="19" t="s">
        <v>189</v>
      </c>
      <c r="BM801" s="199" t="s">
        <v>1248</v>
      </c>
    </row>
    <row r="802" spans="1:65" s="13" customFormat="1" ht="10.199999999999999">
      <c r="B802" s="205"/>
      <c r="C802" s="206"/>
      <c r="D802" s="201" t="s">
        <v>160</v>
      </c>
      <c r="E802" s="207" t="s">
        <v>19</v>
      </c>
      <c r="F802" s="208" t="s">
        <v>1249</v>
      </c>
      <c r="G802" s="206"/>
      <c r="H802" s="209">
        <v>12.002000000000001</v>
      </c>
      <c r="I802" s="210"/>
      <c r="J802" s="206"/>
      <c r="K802" s="206"/>
      <c r="L802" s="211"/>
      <c r="M802" s="212"/>
      <c r="N802" s="213"/>
      <c r="O802" s="213"/>
      <c r="P802" s="213"/>
      <c r="Q802" s="213"/>
      <c r="R802" s="213"/>
      <c r="S802" s="213"/>
      <c r="T802" s="213"/>
      <c r="U802" s="214"/>
      <c r="AT802" s="215" t="s">
        <v>160</v>
      </c>
      <c r="AU802" s="215" t="s">
        <v>81</v>
      </c>
      <c r="AV802" s="13" t="s">
        <v>81</v>
      </c>
      <c r="AW802" s="13" t="s">
        <v>33</v>
      </c>
      <c r="AX802" s="13" t="s">
        <v>77</v>
      </c>
      <c r="AY802" s="215" t="s">
        <v>147</v>
      </c>
    </row>
    <row r="803" spans="1:65" s="12" customFormat="1" ht="25.95" customHeight="1">
      <c r="B803" s="172"/>
      <c r="C803" s="173"/>
      <c r="D803" s="174" t="s">
        <v>71</v>
      </c>
      <c r="E803" s="175" t="s">
        <v>1250</v>
      </c>
      <c r="F803" s="175" t="s">
        <v>1251</v>
      </c>
      <c r="G803" s="173"/>
      <c r="H803" s="173"/>
      <c r="I803" s="176"/>
      <c r="J803" s="177">
        <f>BK803</f>
        <v>0</v>
      </c>
      <c r="K803" s="173"/>
      <c r="L803" s="178"/>
      <c r="M803" s="179"/>
      <c r="N803" s="180"/>
      <c r="O803" s="180"/>
      <c r="P803" s="181">
        <f>P804</f>
        <v>0</v>
      </c>
      <c r="Q803" s="180"/>
      <c r="R803" s="181">
        <f>R804</f>
        <v>0</v>
      </c>
      <c r="S803" s="180"/>
      <c r="T803" s="181">
        <f>T804</f>
        <v>0</v>
      </c>
      <c r="U803" s="182"/>
      <c r="AR803" s="183" t="s">
        <v>84</v>
      </c>
      <c r="AT803" s="184" t="s">
        <v>71</v>
      </c>
      <c r="AU803" s="184" t="s">
        <v>72</v>
      </c>
      <c r="AY803" s="183" t="s">
        <v>147</v>
      </c>
      <c r="BK803" s="185">
        <f>BK804</f>
        <v>0</v>
      </c>
    </row>
    <row r="804" spans="1:65" s="2" customFormat="1" ht="30" customHeight="1">
      <c r="A804" s="36"/>
      <c r="B804" s="37"/>
      <c r="C804" s="188" t="s">
        <v>1252</v>
      </c>
      <c r="D804" s="188" t="s">
        <v>151</v>
      </c>
      <c r="E804" s="189" t="s">
        <v>1253</v>
      </c>
      <c r="F804" s="190" t="s">
        <v>1254</v>
      </c>
      <c r="G804" s="191" t="s">
        <v>350</v>
      </c>
      <c r="H804" s="192">
        <v>1</v>
      </c>
      <c r="I804" s="193"/>
      <c r="J804" s="194">
        <f>ROUND(I804*H804,1)</f>
        <v>0</v>
      </c>
      <c r="K804" s="190" t="s">
        <v>19</v>
      </c>
      <c r="L804" s="41"/>
      <c r="M804" s="259" t="s">
        <v>19</v>
      </c>
      <c r="N804" s="260" t="s">
        <v>44</v>
      </c>
      <c r="O804" s="261"/>
      <c r="P804" s="262">
        <f>O804*H804</f>
        <v>0</v>
      </c>
      <c r="Q804" s="262">
        <v>0</v>
      </c>
      <c r="R804" s="262">
        <f>Q804*H804</f>
        <v>0</v>
      </c>
      <c r="S804" s="262">
        <v>0</v>
      </c>
      <c r="T804" s="262">
        <f>S804*H804</f>
        <v>0</v>
      </c>
      <c r="U804" s="263" t="s">
        <v>19</v>
      </c>
      <c r="V804" s="36"/>
      <c r="W804" s="36"/>
      <c r="X804" s="36"/>
      <c r="Y804" s="36"/>
      <c r="Z804" s="36"/>
      <c r="AA804" s="36"/>
      <c r="AB804" s="36"/>
      <c r="AC804" s="36"/>
      <c r="AD804" s="36"/>
      <c r="AE804" s="36"/>
      <c r="AR804" s="199" t="s">
        <v>540</v>
      </c>
      <c r="AT804" s="199" t="s">
        <v>151</v>
      </c>
      <c r="AU804" s="199" t="s">
        <v>77</v>
      </c>
      <c r="AY804" s="19" t="s">
        <v>147</v>
      </c>
      <c r="BE804" s="200">
        <f>IF(N804="základní",J804,0)</f>
        <v>0</v>
      </c>
      <c r="BF804" s="200">
        <f>IF(N804="snížená",J804,0)</f>
        <v>0</v>
      </c>
      <c r="BG804" s="200">
        <f>IF(N804="zákl. přenesená",J804,0)</f>
        <v>0</v>
      </c>
      <c r="BH804" s="200">
        <f>IF(N804="sníž. přenesená",J804,0)</f>
        <v>0</v>
      </c>
      <c r="BI804" s="200">
        <f>IF(N804="nulová",J804,0)</f>
        <v>0</v>
      </c>
      <c r="BJ804" s="19" t="s">
        <v>81</v>
      </c>
      <c r="BK804" s="200">
        <f>ROUND(I804*H804,1)</f>
        <v>0</v>
      </c>
      <c r="BL804" s="19" t="s">
        <v>540</v>
      </c>
      <c r="BM804" s="199" t="s">
        <v>1255</v>
      </c>
    </row>
    <row r="805" spans="1:65" s="2" customFormat="1" ht="6.9" customHeight="1">
      <c r="A805" s="36"/>
      <c r="B805" s="49"/>
      <c r="C805" s="50"/>
      <c r="D805" s="50"/>
      <c r="E805" s="50"/>
      <c r="F805" s="50"/>
      <c r="G805" s="50"/>
      <c r="H805" s="50"/>
      <c r="I805" s="138"/>
      <c r="J805" s="50"/>
      <c r="K805" s="50"/>
      <c r="L805" s="41"/>
      <c r="M805" s="36"/>
      <c r="O805" s="36"/>
      <c r="P805" s="36"/>
      <c r="Q805" s="36"/>
      <c r="R805" s="36"/>
      <c r="S805" s="36"/>
      <c r="T805" s="36"/>
      <c r="U805" s="36"/>
      <c r="V805" s="36"/>
      <c r="W805" s="36"/>
      <c r="X805" s="36"/>
      <c r="Y805" s="36"/>
      <c r="Z805" s="36"/>
      <c r="AA805" s="36"/>
      <c r="AB805" s="36"/>
      <c r="AC805" s="36"/>
      <c r="AD805" s="36"/>
      <c r="AE805" s="36"/>
    </row>
  </sheetData>
  <sheetProtection algorithmName="SHA-512" hashValue="z9jgz2uWeq0LBSXj449gvz8sKCesI0bgrUEnjKyEmCtu1StSJCoYUpEPeyavWI+59Nzu90lJknVs4F7WYlt9ng==" saltValue="bTPBJK4UXhx2IE+nBf7em3igJF8kcjL5UMUoO/O9kq4TJK19wH2fvKrGxw20MBrJmbjv1JpfWQvoGomyGsZiQw==" spinCount="100000" sheet="1" objects="1" scenarios="1" formatColumns="0" formatRows="0" autoFilter="0"/>
  <autoFilter ref="C114:K804"/>
  <mergeCells count="9">
    <mergeCell ref="E50:H50"/>
    <mergeCell ref="E105:H105"/>
    <mergeCell ref="E107:H107"/>
    <mergeCell ref="L2:V2"/>
    <mergeCell ref="E7:H7"/>
    <mergeCell ref="E9:H9"/>
    <mergeCell ref="E18:H18"/>
    <mergeCell ref="E27:H27"/>
    <mergeCell ref="E48:H48"/>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6"/>
  <sheetViews>
    <sheetView showGridLines="0" topLeftCell="A80" workbookViewId="0"/>
  </sheetViews>
  <sheetFormatPr defaultRowHeight="14.4"/>
  <cols>
    <col min="1" max="1" width="7.140625" style="1" customWidth="1"/>
    <col min="2" max="2" width="1.42578125" style="1" customWidth="1"/>
    <col min="3" max="3" width="3.5703125" style="1" customWidth="1"/>
    <col min="4" max="4" width="6" style="1" customWidth="1"/>
    <col min="5" max="5" width="18.42578125" style="1" customWidth="1"/>
    <col min="6" max="6" width="102.140625" style="1" customWidth="1"/>
    <col min="7" max="7" width="8" style="1" customWidth="1"/>
    <col min="8" max="8" width="10.140625" style="1" customWidth="1"/>
    <col min="9" max="9" width="17.28515625" style="103" customWidth="1"/>
    <col min="10" max="10" width="21.5703125" style="1" customWidth="1"/>
    <col min="11" max="11" width="17.28515625" style="1" customWidth="1"/>
    <col min="12" max="12" width="8" style="1" customWidth="1"/>
    <col min="13" max="13" width="9.28515625" style="1" hidden="1" customWidth="1"/>
    <col min="14" max="14" width="9.140625" style="1" hidden="1"/>
    <col min="15" max="21" width="12.140625"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44" max="65" width="9.140625" style="1" hidden="1"/>
  </cols>
  <sheetData>
    <row r="2" spans="1:46" s="1" customFormat="1" ht="36.9" customHeight="1">
      <c r="I2" s="103"/>
      <c r="L2" s="382"/>
      <c r="M2" s="382"/>
      <c r="N2" s="382"/>
      <c r="O2" s="382"/>
      <c r="P2" s="382"/>
      <c r="Q2" s="382"/>
      <c r="R2" s="382"/>
      <c r="S2" s="382"/>
      <c r="T2" s="382"/>
      <c r="U2" s="382"/>
      <c r="V2" s="382"/>
      <c r="AT2" s="19" t="s">
        <v>83</v>
      </c>
    </row>
    <row r="3" spans="1:46" s="1" customFormat="1" ht="6.9" customHeight="1">
      <c r="B3" s="104"/>
      <c r="C3" s="105"/>
      <c r="D3" s="105"/>
      <c r="E3" s="105"/>
      <c r="F3" s="105"/>
      <c r="G3" s="105"/>
      <c r="H3" s="105"/>
      <c r="I3" s="106"/>
      <c r="J3" s="105"/>
      <c r="K3" s="105"/>
      <c r="L3" s="22"/>
      <c r="AT3" s="19" t="s">
        <v>77</v>
      </c>
    </row>
    <row r="4" spans="1:46" s="1" customFormat="1" ht="24.9" customHeight="1">
      <c r="B4" s="22"/>
      <c r="D4" s="107" t="s">
        <v>88</v>
      </c>
      <c r="I4" s="103"/>
      <c r="L4" s="22"/>
      <c r="M4" s="108" t="s">
        <v>10</v>
      </c>
      <c r="AT4" s="19" t="s">
        <v>4</v>
      </c>
    </row>
    <row r="5" spans="1:46" s="1" customFormat="1" ht="6.9" customHeight="1">
      <c r="B5" s="22"/>
      <c r="I5" s="103"/>
      <c r="L5" s="22"/>
    </row>
    <row r="6" spans="1:46" s="1" customFormat="1" ht="12" customHeight="1">
      <c r="B6" s="22"/>
      <c r="D6" s="109" t="s">
        <v>16</v>
      </c>
      <c r="I6" s="103"/>
      <c r="L6" s="22"/>
    </row>
    <row r="7" spans="1:46" s="1" customFormat="1" ht="14.4" customHeight="1">
      <c r="B7" s="22"/>
      <c r="E7" s="383" t="str">
        <f>'Rekapitulace stavby'!K6</f>
        <v>VYBUDOVÁNÍ BEZBARIÉROVÉHO PŘÍSTUPU V OBJEKTU DOZP</v>
      </c>
      <c r="F7" s="384"/>
      <c r="G7" s="384"/>
      <c r="H7" s="384"/>
      <c r="I7" s="103"/>
      <c r="L7" s="22"/>
    </row>
    <row r="8" spans="1:46" s="2" customFormat="1" ht="12" customHeight="1">
      <c r="A8" s="36"/>
      <c r="B8" s="41"/>
      <c r="C8" s="36"/>
      <c r="D8" s="109" t="s">
        <v>89</v>
      </c>
      <c r="E8" s="36"/>
      <c r="F8" s="36"/>
      <c r="G8" s="36"/>
      <c r="H8" s="36"/>
      <c r="I8" s="110"/>
      <c r="J8" s="36"/>
      <c r="K8" s="36"/>
      <c r="L8" s="111"/>
      <c r="S8" s="36"/>
      <c r="T8" s="36"/>
      <c r="U8" s="36"/>
      <c r="V8" s="36"/>
      <c r="W8" s="36"/>
      <c r="X8" s="36"/>
      <c r="Y8" s="36"/>
      <c r="Z8" s="36"/>
      <c r="AA8" s="36"/>
      <c r="AB8" s="36"/>
      <c r="AC8" s="36"/>
      <c r="AD8" s="36"/>
      <c r="AE8" s="36"/>
    </row>
    <row r="9" spans="1:46" s="2" customFormat="1" ht="14.4" customHeight="1">
      <c r="A9" s="36"/>
      <c r="B9" s="41"/>
      <c r="C9" s="36"/>
      <c r="D9" s="36"/>
      <c r="E9" s="385" t="s">
        <v>1256</v>
      </c>
      <c r="F9" s="386"/>
      <c r="G9" s="386"/>
      <c r="H9" s="386"/>
      <c r="I9" s="110"/>
      <c r="J9" s="36"/>
      <c r="K9" s="36"/>
      <c r="L9" s="111"/>
      <c r="S9" s="36"/>
      <c r="T9" s="36"/>
      <c r="U9" s="36"/>
      <c r="V9" s="36"/>
      <c r="W9" s="36"/>
      <c r="X9" s="36"/>
      <c r="Y9" s="36"/>
      <c r="Z9" s="36"/>
      <c r="AA9" s="36"/>
      <c r="AB9" s="36"/>
      <c r="AC9" s="36"/>
      <c r="AD9" s="36"/>
      <c r="AE9" s="36"/>
    </row>
    <row r="10" spans="1:46" s="2" customFormat="1" ht="10.199999999999999">
      <c r="A10" s="36"/>
      <c r="B10" s="41"/>
      <c r="C10" s="36"/>
      <c r="D10" s="36"/>
      <c r="E10" s="36"/>
      <c r="F10" s="36"/>
      <c r="G10" s="36"/>
      <c r="H10" s="36"/>
      <c r="I10" s="110"/>
      <c r="J10" s="36"/>
      <c r="K10" s="36"/>
      <c r="L10" s="111"/>
      <c r="S10" s="36"/>
      <c r="T10" s="36"/>
      <c r="U10" s="36"/>
      <c r="V10" s="36"/>
      <c r="W10" s="36"/>
      <c r="X10" s="36"/>
      <c r="Y10" s="36"/>
      <c r="Z10" s="36"/>
      <c r="AA10" s="36"/>
      <c r="AB10" s="36"/>
      <c r="AC10" s="36"/>
      <c r="AD10" s="36"/>
      <c r="AE10" s="36"/>
    </row>
    <row r="11" spans="1:46" s="2" customFormat="1" ht="12" customHeight="1">
      <c r="A11" s="36"/>
      <c r="B11" s="41"/>
      <c r="C11" s="36"/>
      <c r="D11" s="109" t="s">
        <v>18</v>
      </c>
      <c r="E11" s="36"/>
      <c r="F11" s="112" t="s">
        <v>19</v>
      </c>
      <c r="G11" s="36"/>
      <c r="H11" s="36"/>
      <c r="I11" s="113" t="s">
        <v>20</v>
      </c>
      <c r="J11" s="112" t="s">
        <v>19</v>
      </c>
      <c r="K11" s="36"/>
      <c r="L11" s="111"/>
      <c r="S11" s="36"/>
      <c r="T11" s="36"/>
      <c r="U11" s="36"/>
      <c r="V11" s="36"/>
      <c r="W11" s="36"/>
      <c r="X11" s="36"/>
      <c r="Y11" s="36"/>
      <c r="Z11" s="36"/>
      <c r="AA11" s="36"/>
      <c r="AB11" s="36"/>
      <c r="AC11" s="36"/>
      <c r="AD11" s="36"/>
      <c r="AE11" s="36"/>
    </row>
    <row r="12" spans="1:46" s="2" customFormat="1" ht="12" customHeight="1">
      <c r="A12" s="36"/>
      <c r="B12" s="41"/>
      <c r="C12" s="36"/>
      <c r="D12" s="109" t="s">
        <v>21</v>
      </c>
      <c r="E12" s="36"/>
      <c r="F12" s="112" t="s">
        <v>22</v>
      </c>
      <c r="G12" s="36"/>
      <c r="H12" s="36"/>
      <c r="I12" s="113" t="s">
        <v>23</v>
      </c>
      <c r="J12" s="114" t="str">
        <f>'Rekapitulace stavby'!AN8</f>
        <v>3. 5. 2020</v>
      </c>
      <c r="K12" s="36"/>
      <c r="L12" s="111"/>
      <c r="S12" s="36"/>
      <c r="T12" s="36"/>
      <c r="U12" s="36"/>
      <c r="V12" s="36"/>
      <c r="W12" s="36"/>
      <c r="X12" s="36"/>
      <c r="Y12" s="36"/>
      <c r="Z12" s="36"/>
      <c r="AA12" s="36"/>
      <c r="AB12" s="36"/>
      <c r="AC12" s="36"/>
      <c r="AD12" s="36"/>
      <c r="AE12" s="36"/>
    </row>
    <row r="13" spans="1:46" s="2" customFormat="1" ht="10.8" customHeight="1">
      <c r="A13" s="36"/>
      <c r="B13" s="41"/>
      <c r="C13" s="36"/>
      <c r="D13" s="36"/>
      <c r="E13" s="36"/>
      <c r="F13" s="36"/>
      <c r="G13" s="36"/>
      <c r="H13" s="36"/>
      <c r="I13" s="110"/>
      <c r="J13" s="36"/>
      <c r="K13" s="36"/>
      <c r="L13" s="111"/>
      <c r="S13" s="36"/>
      <c r="T13" s="36"/>
      <c r="U13" s="36"/>
      <c r="V13" s="36"/>
      <c r="W13" s="36"/>
      <c r="X13" s="36"/>
      <c r="Y13" s="36"/>
      <c r="Z13" s="36"/>
      <c r="AA13" s="36"/>
      <c r="AB13" s="36"/>
      <c r="AC13" s="36"/>
      <c r="AD13" s="36"/>
      <c r="AE13" s="36"/>
    </row>
    <row r="14" spans="1:46" s="2" customFormat="1" ht="12" customHeight="1">
      <c r="A14" s="36"/>
      <c r="B14" s="41"/>
      <c r="C14" s="36"/>
      <c r="D14" s="109" t="s">
        <v>25</v>
      </c>
      <c r="E14" s="36"/>
      <c r="F14" s="36"/>
      <c r="G14" s="36"/>
      <c r="H14" s="36"/>
      <c r="I14" s="113" t="s">
        <v>26</v>
      </c>
      <c r="J14" s="112" t="s">
        <v>19</v>
      </c>
      <c r="K14" s="36"/>
      <c r="L14" s="111"/>
      <c r="S14" s="36"/>
      <c r="T14" s="36"/>
      <c r="U14" s="36"/>
      <c r="V14" s="36"/>
      <c r="W14" s="36"/>
      <c r="X14" s="36"/>
      <c r="Y14" s="36"/>
      <c r="Z14" s="36"/>
      <c r="AA14" s="36"/>
      <c r="AB14" s="36"/>
      <c r="AC14" s="36"/>
      <c r="AD14" s="36"/>
      <c r="AE14" s="36"/>
    </row>
    <row r="15" spans="1:46" s="2" customFormat="1" ht="18" customHeight="1">
      <c r="A15" s="36"/>
      <c r="B15" s="41"/>
      <c r="C15" s="36"/>
      <c r="D15" s="36"/>
      <c r="E15" s="112" t="s">
        <v>27</v>
      </c>
      <c r="F15" s="36"/>
      <c r="G15" s="36"/>
      <c r="H15" s="36"/>
      <c r="I15" s="113" t="s">
        <v>28</v>
      </c>
      <c r="J15" s="112" t="s">
        <v>19</v>
      </c>
      <c r="K15" s="36"/>
      <c r="L15" s="111"/>
      <c r="S15" s="36"/>
      <c r="T15" s="36"/>
      <c r="U15" s="36"/>
      <c r="V15" s="36"/>
      <c r="W15" s="36"/>
      <c r="X15" s="36"/>
      <c r="Y15" s="36"/>
      <c r="Z15" s="36"/>
      <c r="AA15" s="36"/>
      <c r="AB15" s="36"/>
      <c r="AC15" s="36"/>
      <c r="AD15" s="36"/>
      <c r="AE15" s="36"/>
    </row>
    <row r="16" spans="1:46" s="2" customFormat="1" ht="6.9" customHeight="1">
      <c r="A16" s="36"/>
      <c r="B16" s="41"/>
      <c r="C16" s="36"/>
      <c r="D16" s="36"/>
      <c r="E16" s="36"/>
      <c r="F16" s="36"/>
      <c r="G16" s="36"/>
      <c r="H16" s="36"/>
      <c r="I16" s="110"/>
      <c r="J16" s="36"/>
      <c r="K16" s="36"/>
      <c r="L16" s="111"/>
      <c r="S16" s="36"/>
      <c r="T16" s="36"/>
      <c r="U16" s="36"/>
      <c r="V16" s="36"/>
      <c r="W16" s="36"/>
      <c r="X16" s="36"/>
      <c r="Y16" s="36"/>
      <c r="Z16" s="36"/>
      <c r="AA16" s="36"/>
      <c r="AB16" s="36"/>
      <c r="AC16" s="36"/>
      <c r="AD16" s="36"/>
      <c r="AE16" s="36"/>
    </row>
    <row r="17" spans="1:31" s="2" customFormat="1" ht="12" customHeight="1">
      <c r="A17" s="36"/>
      <c r="B17" s="41"/>
      <c r="C17" s="36"/>
      <c r="D17" s="109" t="s">
        <v>29</v>
      </c>
      <c r="E17" s="36"/>
      <c r="F17" s="36"/>
      <c r="G17" s="36"/>
      <c r="H17" s="36"/>
      <c r="I17" s="113" t="s">
        <v>26</v>
      </c>
      <c r="J17" s="32" t="str">
        <f>'Rekapitulace stavby'!AN13</f>
        <v>Vyplň údaj</v>
      </c>
      <c r="K17" s="36"/>
      <c r="L17" s="111"/>
      <c r="S17" s="36"/>
      <c r="T17" s="36"/>
      <c r="U17" s="36"/>
      <c r="V17" s="36"/>
      <c r="W17" s="36"/>
      <c r="X17" s="36"/>
      <c r="Y17" s="36"/>
      <c r="Z17" s="36"/>
      <c r="AA17" s="36"/>
      <c r="AB17" s="36"/>
      <c r="AC17" s="36"/>
      <c r="AD17" s="36"/>
      <c r="AE17" s="36"/>
    </row>
    <row r="18" spans="1:31" s="2" customFormat="1" ht="18" customHeight="1">
      <c r="A18" s="36"/>
      <c r="B18" s="41"/>
      <c r="C18" s="36"/>
      <c r="D18" s="36"/>
      <c r="E18" s="387" t="str">
        <f>'Rekapitulace stavby'!E14</f>
        <v>Vyplň údaj</v>
      </c>
      <c r="F18" s="388"/>
      <c r="G18" s="388"/>
      <c r="H18" s="388"/>
      <c r="I18" s="113" t="s">
        <v>28</v>
      </c>
      <c r="J18" s="32" t="str">
        <f>'Rekapitulace stavby'!AN14</f>
        <v>Vyplň údaj</v>
      </c>
      <c r="K18" s="36"/>
      <c r="L18" s="111"/>
      <c r="S18" s="36"/>
      <c r="T18" s="36"/>
      <c r="U18" s="36"/>
      <c r="V18" s="36"/>
      <c r="W18" s="36"/>
      <c r="X18" s="36"/>
      <c r="Y18" s="36"/>
      <c r="Z18" s="36"/>
      <c r="AA18" s="36"/>
      <c r="AB18" s="36"/>
      <c r="AC18" s="36"/>
      <c r="AD18" s="36"/>
      <c r="AE18" s="36"/>
    </row>
    <row r="19" spans="1:31" s="2" customFormat="1" ht="6.9" customHeight="1">
      <c r="A19" s="36"/>
      <c r="B19" s="41"/>
      <c r="C19" s="36"/>
      <c r="D19" s="36"/>
      <c r="E19" s="36"/>
      <c r="F19" s="36"/>
      <c r="G19" s="36"/>
      <c r="H19" s="36"/>
      <c r="I19" s="110"/>
      <c r="J19" s="36"/>
      <c r="K19" s="36"/>
      <c r="L19" s="111"/>
      <c r="S19" s="36"/>
      <c r="T19" s="36"/>
      <c r="U19" s="36"/>
      <c r="V19" s="36"/>
      <c r="W19" s="36"/>
      <c r="X19" s="36"/>
      <c r="Y19" s="36"/>
      <c r="Z19" s="36"/>
      <c r="AA19" s="36"/>
      <c r="AB19" s="36"/>
      <c r="AC19" s="36"/>
      <c r="AD19" s="36"/>
      <c r="AE19" s="36"/>
    </row>
    <row r="20" spans="1:31" s="2" customFormat="1" ht="12" customHeight="1">
      <c r="A20" s="36"/>
      <c r="B20" s="41"/>
      <c r="C20" s="36"/>
      <c r="D20" s="109" t="s">
        <v>31</v>
      </c>
      <c r="E20" s="36"/>
      <c r="F20" s="36"/>
      <c r="G20" s="36"/>
      <c r="H20" s="36"/>
      <c r="I20" s="113" t="s">
        <v>26</v>
      </c>
      <c r="J20" s="112" t="s">
        <v>19</v>
      </c>
      <c r="K20" s="36"/>
      <c r="L20" s="111"/>
      <c r="S20" s="36"/>
      <c r="T20" s="36"/>
      <c r="U20" s="36"/>
      <c r="V20" s="36"/>
      <c r="W20" s="36"/>
      <c r="X20" s="36"/>
      <c r="Y20" s="36"/>
      <c r="Z20" s="36"/>
      <c r="AA20" s="36"/>
      <c r="AB20" s="36"/>
      <c r="AC20" s="36"/>
      <c r="AD20" s="36"/>
      <c r="AE20" s="36"/>
    </row>
    <row r="21" spans="1:31" s="2" customFormat="1" ht="18" customHeight="1">
      <c r="A21" s="36"/>
      <c r="B21" s="41"/>
      <c r="C21" s="36"/>
      <c r="D21" s="36"/>
      <c r="E21" s="112" t="s">
        <v>1257</v>
      </c>
      <c r="F21" s="36"/>
      <c r="G21" s="36"/>
      <c r="H21" s="36"/>
      <c r="I21" s="113" t="s">
        <v>28</v>
      </c>
      <c r="J21" s="112" t="s">
        <v>19</v>
      </c>
      <c r="K21" s="36"/>
      <c r="L21" s="111"/>
      <c r="S21" s="36"/>
      <c r="T21" s="36"/>
      <c r="U21" s="36"/>
      <c r="V21" s="36"/>
      <c r="W21" s="36"/>
      <c r="X21" s="36"/>
      <c r="Y21" s="36"/>
      <c r="Z21" s="36"/>
      <c r="AA21" s="36"/>
      <c r="AB21" s="36"/>
      <c r="AC21" s="36"/>
      <c r="AD21" s="36"/>
      <c r="AE21" s="36"/>
    </row>
    <row r="22" spans="1:31" s="2" customFormat="1" ht="6.9" customHeight="1">
      <c r="A22" s="36"/>
      <c r="B22" s="41"/>
      <c r="C22" s="36"/>
      <c r="D22" s="36"/>
      <c r="E22" s="36"/>
      <c r="F22" s="36"/>
      <c r="G22" s="36"/>
      <c r="H22" s="36"/>
      <c r="I22" s="110"/>
      <c r="J22" s="36"/>
      <c r="K22" s="36"/>
      <c r="L22" s="111"/>
      <c r="S22" s="36"/>
      <c r="T22" s="36"/>
      <c r="U22" s="36"/>
      <c r="V22" s="36"/>
      <c r="W22" s="36"/>
      <c r="X22" s="36"/>
      <c r="Y22" s="36"/>
      <c r="Z22" s="36"/>
      <c r="AA22" s="36"/>
      <c r="AB22" s="36"/>
      <c r="AC22" s="36"/>
      <c r="AD22" s="36"/>
      <c r="AE22" s="36"/>
    </row>
    <row r="23" spans="1:31" s="2" customFormat="1" ht="12" customHeight="1">
      <c r="A23" s="36"/>
      <c r="B23" s="41"/>
      <c r="C23" s="36"/>
      <c r="D23" s="109" t="s">
        <v>34</v>
      </c>
      <c r="E23" s="36"/>
      <c r="F23" s="36"/>
      <c r="G23" s="36"/>
      <c r="H23" s="36"/>
      <c r="I23" s="113" t="s">
        <v>26</v>
      </c>
      <c r="J23" s="112" t="s">
        <v>19</v>
      </c>
      <c r="K23" s="36"/>
      <c r="L23" s="111"/>
      <c r="S23" s="36"/>
      <c r="T23" s="36"/>
      <c r="U23" s="36"/>
      <c r="V23" s="36"/>
      <c r="W23" s="36"/>
      <c r="X23" s="36"/>
      <c r="Y23" s="36"/>
      <c r="Z23" s="36"/>
      <c r="AA23" s="36"/>
      <c r="AB23" s="36"/>
      <c r="AC23" s="36"/>
      <c r="AD23" s="36"/>
      <c r="AE23" s="36"/>
    </row>
    <row r="24" spans="1:31" s="2" customFormat="1" ht="18" customHeight="1">
      <c r="A24" s="36"/>
      <c r="B24" s="41"/>
      <c r="C24" s="36"/>
      <c r="D24" s="36"/>
      <c r="E24" s="112" t="s">
        <v>1257</v>
      </c>
      <c r="F24" s="36"/>
      <c r="G24" s="36"/>
      <c r="H24" s="36"/>
      <c r="I24" s="113" t="s">
        <v>28</v>
      </c>
      <c r="J24" s="112" t="s">
        <v>19</v>
      </c>
      <c r="K24" s="36"/>
      <c r="L24" s="111"/>
      <c r="S24" s="36"/>
      <c r="T24" s="36"/>
      <c r="U24" s="36"/>
      <c r="V24" s="36"/>
      <c r="W24" s="36"/>
      <c r="X24" s="36"/>
      <c r="Y24" s="36"/>
      <c r="Z24" s="36"/>
      <c r="AA24" s="36"/>
      <c r="AB24" s="36"/>
      <c r="AC24" s="36"/>
      <c r="AD24" s="36"/>
      <c r="AE24" s="36"/>
    </row>
    <row r="25" spans="1:31" s="2" customFormat="1" ht="6.9" customHeight="1">
      <c r="A25" s="36"/>
      <c r="B25" s="41"/>
      <c r="C25" s="36"/>
      <c r="D25" s="36"/>
      <c r="E25" s="36"/>
      <c r="F25" s="36"/>
      <c r="G25" s="36"/>
      <c r="H25" s="36"/>
      <c r="I25" s="110"/>
      <c r="J25" s="36"/>
      <c r="K25" s="36"/>
      <c r="L25" s="111"/>
      <c r="S25" s="36"/>
      <c r="T25" s="36"/>
      <c r="U25" s="36"/>
      <c r="V25" s="36"/>
      <c r="W25" s="36"/>
      <c r="X25" s="36"/>
      <c r="Y25" s="36"/>
      <c r="Z25" s="36"/>
      <c r="AA25" s="36"/>
      <c r="AB25" s="36"/>
      <c r="AC25" s="36"/>
      <c r="AD25" s="36"/>
      <c r="AE25" s="36"/>
    </row>
    <row r="26" spans="1:31" s="2" customFormat="1" ht="12" customHeight="1">
      <c r="A26" s="36"/>
      <c r="B26" s="41"/>
      <c r="C26" s="36"/>
      <c r="D26" s="109" t="s">
        <v>36</v>
      </c>
      <c r="E26" s="36"/>
      <c r="F26" s="36"/>
      <c r="G26" s="36"/>
      <c r="H26" s="36"/>
      <c r="I26" s="110"/>
      <c r="J26" s="36"/>
      <c r="K26" s="36"/>
      <c r="L26" s="111"/>
      <c r="S26" s="36"/>
      <c r="T26" s="36"/>
      <c r="U26" s="36"/>
      <c r="V26" s="36"/>
      <c r="W26" s="36"/>
      <c r="X26" s="36"/>
      <c r="Y26" s="36"/>
      <c r="Z26" s="36"/>
      <c r="AA26" s="36"/>
      <c r="AB26" s="36"/>
      <c r="AC26" s="36"/>
      <c r="AD26" s="36"/>
      <c r="AE26" s="36"/>
    </row>
    <row r="27" spans="1:31" s="8" customFormat="1" ht="60" customHeight="1">
      <c r="A27" s="115"/>
      <c r="B27" s="116"/>
      <c r="C27" s="115"/>
      <c r="D27" s="115"/>
      <c r="E27" s="389" t="s">
        <v>37</v>
      </c>
      <c r="F27" s="389"/>
      <c r="G27" s="389"/>
      <c r="H27" s="389"/>
      <c r="I27" s="117"/>
      <c r="J27" s="115"/>
      <c r="K27" s="115"/>
      <c r="L27" s="118"/>
      <c r="S27" s="115"/>
      <c r="T27" s="115"/>
      <c r="U27" s="115"/>
      <c r="V27" s="115"/>
      <c r="W27" s="115"/>
      <c r="X27" s="115"/>
      <c r="Y27" s="115"/>
      <c r="Z27" s="115"/>
      <c r="AA27" s="115"/>
      <c r="AB27" s="115"/>
      <c r="AC27" s="115"/>
      <c r="AD27" s="115"/>
      <c r="AE27" s="115"/>
    </row>
    <row r="28" spans="1:31" s="2" customFormat="1" ht="6.9" customHeight="1">
      <c r="A28" s="36"/>
      <c r="B28" s="41"/>
      <c r="C28" s="36"/>
      <c r="D28" s="36"/>
      <c r="E28" s="36"/>
      <c r="F28" s="36"/>
      <c r="G28" s="36"/>
      <c r="H28" s="36"/>
      <c r="I28" s="110"/>
      <c r="J28" s="36"/>
      <c r="K28" s="36"/>
      <c r="L28" s="111"/>
      <c r="S28" s="36"/>
      <c r="T28" s="36"/>
      <c r="U28" s="36"/>
      <c r="V28" s="36"/>
      <c r="W28" s="36"/>
      <c r="X28" s="36"/>
      <c r="Y28" s="36"/>
      <c r="Z28" s="36"/>
      <c r="AA28" s="36"/>
      <c r="AB28" s="36"/>
      <c r="AC28" s="36"/>
      <c r="AD28" s="36"/>
      <c r="AE28" s="36"/>
    </row>
    <row r="29" spans="1:31" s="2" customFormat="1" ht="6.9" customHeight="1">
      <c r="A29" s="36"/>
      <c r="B29" s="41"/>
      <c r="C29" s="36"/>
      <c r="D29" s="119"/>
      <c r="E29" s="119"/>
      <c r="F29" s="119"/>
      <c r="G29" s="119"/>
      <c r="H29" s="119"/>
      <c r="I29" s="120"/>
      <c r="J29" s="119"/>
      <c r="K29" s="119"/>
      <c r="L29" s="111"/>
      <c r="S29" s="36"/>
      <c r="T29" s="36"/>
      <c r="U29" s="36"/>
      <c r="V29" s="36"/>
      <c r="W29" s="36"/>
      <c r="X29" s="36"/>
      <c r="Y29" s="36"/>
      <c r="Z29" s="36"/>
      <c r="AA29" s="36"/>
      <c r="AB29" s="36"/>
      <c r="AC29" s="36"/>
      <c r="AD29" s="36"/>
      <c r="AE29" s="36"/>
    </row>
    <row r="30" spans="1:31" s="2" customFormat="1" ht="25.35" customHeight="1">
      <c r="A30" s="36"/>
      <c r="B30" s="41"/>
      <c r="C30" s="36"/>
      <c r="D30" s="121" t="s">
        <v>38</v>
      </c>
      <c r="E30" s="36"/>
      <c r="F30" s="36"/>
      <c r="G30" s="36"/>
      <c r="H30" s="36"/>
      <c r="I30" s="110"/>
      <c r="J30" s="122">
        <f>ROUND(J89, 1)</f>
        <v>0</v>
      </c>
      <c r="K30" s="36"/>
      <c r="L30" s="111"/>
      <c r="S30" s="36"/>
      <c r="T30" s="36"/>
      <c r="U30" s="36"/>
      <c r="V30" s="36"/>
      <c r="W30" s="36"/>
      <c r="X30" s="36"/>
      <c r="Y30" s="36"/>
      <c r="Z30" s="36"/>
      <c r="AA30" s="36"/>
      <c r="AB30" s="36"/>
      <c r="AC30" s="36"/>
      <c r="AD30" s="36"/>
      <c r="AE30" s="36"/>
    </row>
    <row r="31" spans="1:31" s="2" customFormat="1" ht="6.9" customHeight="1">
      <c r="A31" s="36"/>
      <c r="B31" s="41"/>
      <c r="C31" s="36"/>
      <c r="D31" s="119"/>
      <c r="E31" s="119"/>
      <c r="F31" s="119"/>
      <c r="G31" s="119"/>
      <c r="H31" s="119"/>
      <c r="I31" s="120"/>
      <c r="J31" s="119"/>
      <c r="K31" s="119"/>
      <c r="L31" s="111"/>
      <c r="S31" s="36"/>
      <c r="T31" s="36"/>
      <c r="U31" s="36"/>
      <c r="V31" s="36"/>
      <c r="W31" s="36"/>
      <c r="X31" s="36"/>
      <c r="Y31" s="36"/>
      <c r="Z31" s="36"/>
      <c r="AA31" s="36"/>
      <c r="AB31" s="36"/>
      <c r="AC31" s="36"/>
      <c r="AD31" s="36"/>
      <c r="AE31" s="36"/>
    </row>
    <row r="32" spans="1:31" s="2" customFormat="1" ht="14.4" customHeight="1">
      <c r="A32" s="36"/>
      <c r="B32" s="41"/>
      <c r="C32" s="36"/>
      <c r="D32" s="36"/>
      <c r="E32" s="36"/>
      <c r="F32" s="123" t="s">
        <v>40</v>
      </c>
      <c r="G32" s="36"/>
      <c r="H32" s="36"/>
      <c r="I32" s="124" t="s">
        <v>39</v>
      </c>
      <c r="J32" s="123" t="s">
        <v>41</v>
      </c>
      <c r="K32" s="36"/>
      <c r="L32" s="111"/>
      <c r="S32" s="36"/>
      <c r="T32" s="36"/>
      <c r="U32" s="36"/>
      <c r="V32" s="36"/>
      <c r="W32" s="36"/>
      <c r="X32" s="36"/>
      <c r="Y32" s="36"/>
      <c r="Z32" s="36"/>
      <c r="AA32" s="36"/>
      <c r="AB32" s="36"/>
      <c r="AC32" s="36"/>
      <c r="AD32" s="36"/>
      <c r="AE32" s="36"/>
    </row>
    <row r="33" spans="1:31" s="2" customFormat="1" ht="14.4" customHeight="1">
      <c r="A33" s="36"/>
      <c r="B33" s="41"/>
      <c r="C33" s="36"/>
      <c r="D33" s="125" t="s">
        <v>42</v>
      </c>
      <c r="E33" s="109" t="s">
        <v>43</v>
      </c>
      <c r="F33" s="126">
        <f>ROUND((SUM(BE89:BE155)),  1)</f>
        <v>0</v>
      </c>
      <c r="G33" s="36"/>
      <c r="H33" s="36"/>
      <c r="I33" s="127">
        <v>0.21</v>
      </c>
      <c r="J33" s="126">
        <f>ROUND(((SUM(BE89:BE155))*I33),  1)</f>
        <v>0</v>
      </c>
      <c r="K33" s="36"/>
      <c r="L33" s="111"/>
      <c r="S33" s="36"/>
      <c r="T33" s="36"/>
      <c r="U33" s="36"/>
      <c r="V33" s="36"/>
      <c r="W33" s="36"/>
      <c r="X33" s="36"/>
      <c r="Y33" s="36"/>
      <c r="Z33" s="36"/>
      <c r="AA33" s="36"/>
      <c r="AB33" s="36"/>
      <c r="AC33" s="36"/>
      <c r="AD33" s="36"/>
      <c r="AE33" s="36"/>
    </row>
    <row r="34" spans="1:31" s="2" customFormat="1" ht="14.4" customHeight="1">
      <c r="A34" s="36"/>
      <c r="B34" s="41"/>
      <c r="C34" s="36"/>
      <c r="D34" s="36"/>
      <c r="E34" s="109" t="s">
        <v>44</v>
      </c>
      <c r="F34" s="126">
        <f>ROUND((SUM(BF89:BF155)),  1)</f>
        <v>0</v>
      </c>
      <c r="G34" s="36"/>
      <c r="H34" s="36"/>
      <c r="I34" s="127">
        <v>0.15</v>
      </c>
      <c r="J34" s="126">
        <f>ROUND(((SUM(BF89:BF155))*I34),  1)</f>
        <v>0</v>
      </c>
      <c r="K34" s="36"/>
      <c r="L34" s="111"/>
      <c r="S34" s="36"/>
      <c r="T34" s="36"/>
      <c r="U34" s="36"/>
      <c r="V34" s="36"/>
      <c r="W34" s="36"/>
      <c r="X34" s="36"/>
      <c r="Y34" s="36"/>
      <c r="Z34" s="36"/>
      <c r="AA34" s="36"/>
      <c r="AB34" s="36"/>
      <c r="AC34" s="36"/>
      <c r="AD34" s="36"/>
      <c r="AE34" s="36"/>
    </row>
    <row r="35" spans="1:31" s="2" customFormat="1" ht="14.4" hidden="1" customHeight="1">
      <c r="A35" s="36"/>
      <c r="B35" s="41"/>
      <c r="C35" s="36"/>
      <c r="D35" s="36"/>
      <c r="E35" s="109" t="s">
        <v>45</v>
      </c>
      <c r="F35" s="126">
        <f>ROUND((SUM(BG89:BG155)),  1)</f>
        <v>0</v>
      </c>
      <c r="G35" s="36"/>
      <c r="H35" s="36"/>
      <c r="I35" s="127">
        <v>0.21</v>
      </c>
      <c r="J35" s="126">
        <f>0</f>
        <v>0</v>
      </c>
      <c r="K35" s="36"/>
      <c r="L35" s="111"/>
      <c r="S35" s="36"/>
      <c r="T35" s="36"/>
      <c r="U35" s="36"/>
      <c r="V35" s="36"/>
      <c r="W35" s="36"/>
      <c r="X35" s="36"/>
      <c r="Y35" s="36"/>
      <c r="Z35" s="36"/>
      <c r="AA35" s="36"/>
      <c r="AB35" s="36"/>
      <c r="AC35" s="36"/>
      <c r="AD35" s="36"/>
      <c r="AE35" s="36"/>
    </row>
    <row r="36" spans="1:31" s="2" customFormat="1" ht="14.4" hidden="1" customHeight="1">
      <c r="A36" s="36"/>
      <c r="B36" s="41"/>
      <c r="C36" s="36"/>
      <c r="D36" s="36"/>
      <c r="E36" s="109" t="s">
        <v>46</v>
      </c>
      <c r="F36" s="126">
        <f>ROUND((SUM(BH89:BH155)),  1)</f>
        <v>0</v>
      </c>
      <c r="G36" s="36"/>
      <c r="H36" s="36"/>
      <c r="I36" s="127">
        <v>0.15</v>
      </c>
      <c r="J36" s="126">
        <f>0</f>
        <v>0</v>
      </c>
      <c r="K36" s="36"/>
      <c r="L36" s="111"/>
      <c r="S36" s="36"/>
      <c r="T36" s="36"/>
      <c r="U36" s="36"/>
      <c r="V36" s="36"/>
      <c r="W36" s="36"/>
      <c r="X36" s="36"/>
      <c r="Y36" s="36"/>
      <c r="Z36" s="36"/>
      <c r="AA36" s="36"/>
      <c r="AB36" s="36"/>
      <c r="AC36" s="36"/>
      <c r="AD36" s="36"/>
      <c r="AE36" s="36"/>
    </row>
    <row r="37" spans="1:31" s="2" customFormat="1" ht="14.4" hidden="1" customHeight="1">
      <c r="A37" s="36"/>
      <c r="B37" s="41"/>
      <c r="C37" s="36"/>
      <c r="D37" s="36"/>
      <c r="E37" s="109" t="s">
        <v>47</v>
      </c>
      <c r="F37" s="126">
        <f>ROUND((SUM(BI89:BI155)),  1)</f>
        <v>0</v>
      </c>
      <c r="G37" s="36"/>
      <c r="H37" s="36"/>
      <c r="I37" s="127">
        <v>0</v>
      </c>
      <c r="J37" s="126">
        <f>0</f>
        <v>0</v>
      </c>
      <c r="K37" s="36"/>
      <c r="L37" s="111"/>
      <c r="S37" s="36"/>
      <c r="T37" s="36"/>
      <c r="U37" s="36"/>
      <c r="V37" s="36"/>
      <c r="W37" s="36"/>
      <c r="X37" s="36"/>
      <c r="Y37" s="36"/>
      <c r="Z37" s="36"/>
      <c r="AA37" s="36"/>
      <c r="AB37" s="36"/>
      <c r="AC37" s="36"/>
      <c r="AD37" s="36"/>
      <c r="AE37" s="36"/>
    </row>
    <row r="38" spans="1:31" s="2" customFormat="1" ht="6.9" customHeight="1">
      <c r="A38" s="36"/>
      <c r="B38" s="41"/>
      <c r="C38" s="36"/>
      <c r="D38" s="36"/>
      <c r="E38" s="36"/>
      <c r="F38" s="36"/>
      <c r="G38" s="36"/>
      <c r="H38" s="36"/>
      <c r="I38" s="110"/>
      <c r="J38" s="36"/>
      <c r="K38" s="36"/>
      <c r="L38" s="111"/>
      <c r="S38" s="36"/>
      <c r="T38" s="36"/>
      <c r="U38" s="36"/>
      <c r="V38" s="36"/>
      <c r="W38" s="36"/>
      <c r="X38" s="36"/>
      <c r="Y38" s="36"/>
      <c r="Z38" s="36"/>
      <c r="AA38" s="36"/>
      <c r="AB38" s="36"/>
      <c r="AC38" s="36"/>
      <c r="AD38" s="36"/>
      <c r="AE38" s="36"/>
    </row>
    <row r="39" spans="1:31" s="2" customFormat="1" ht="25.35" customHeight="1">
      <c r="A39" s="36"/>
      <c r="B39" s="41"/>
      <c r="C39" s="128"/>
      <c r="D39" s="129" t="s">
        <v>48</v>
      </c>
      <c r="E39" s="130"/>
      <c r="F39" s="130"/>
      <c r="G39" s="131" t="s">
        <v>49</v>
      </c>
      <c r="H39" s="132" t="s">
        <v>50</v>
      </c>
      <c r="I39" s="133"/>
      <c r="J39" s="134">
        <f>SUM(J30:J37)</f>
        <v>0</v>
      </c>
      <c r="K39" s="135"/>
      <c r="L39" s="111"/>
      <c r="S39" s="36"/>
      <c r="T39" s="36"/>
      <c r="U39" s="36"/>
      <c r="V39" s="36"/>
      <c r="W39" s="36"/>
      <c r="X39" s="36"/>
      <c r="Y39" s="36"/>
      <c r="Z39" s="36"/>
      <c r="AA39" s="36"/>
      <c r="AB39" s="36"/>
      <c r="AC39" s="36"/>
      <c r="AD39" s="36"/>
      <c r="AE39" s="36"/>
    </row>
    <row r="40" spans="1:31" s="2" customFormat="1" ht="14.4" customHeight="1">
      <c r="A40" s="36"/>
      <c r="B40" s="136"/>
      <c r="C40" s="137"/>
      <c r="D40" s="137"/>
      <c r="E40" s="137"/>
      <c r="F40" s="137"/>
      <c r="G40" s="137"/>
      <c r="H40" s="137"/>
      <c r="I40" s="138"/>
      <c r="J40" s="137"/>
      <c r="K40" s="137"/>
      <c r="L40" s="111"/>
      <c r="S40" s="36"/>
      <c r="T40" s="36"/>
      <c r="U40" s="36"/>
      <c r="V40" s="36"/>
      <c r="W40" s="36"/>
      <c r="X40" s="36"/>
      <c r="Y40" s="36"/>
      <c r="Z40" s="36"/>
      <c r="AA40" s="36"/>
      <c r="AB40" s="36"/>
      <c r="AC40" s="36"/>
      <c r="AD40" s="36"/>
      <c r="AE40" s="36"/>
    </row>
    <row r="44" spans="1:31" s="2" customFormat="1" ht="6.9" customHeight="1">
      <c r="A44" s="36"/>
      <c r="B44" s="139"/>
      <c r="C44" s="140"/>
      <c r="D44" s="140"/>
      <c r="E44" s="140"/>
      <c r="F44" s="140"/>
      <c r="G44" s="140"/>
      <c r="H44" s="140"/>
      <c r="I44" s="141"/>
      <c r="J44" s="140"/>
      <c r="K44" s="140"/>
      <c r="L44" s="111"/>
      <c r="S44" s="36"/>
      <c r="T44" s="36"/>
      <c r="U44" s="36"/>
      <c r="V44" s="36"/>
      <c r="W44" s="36"/>
      <c r="X44" s="36"/>
      <c r="Y44" s="36"/>
      <c r="Z44" s="36"/>
      <c r="AA44" s="36"/>
      <c r="AB44" s="36"/>
      <c r="AC44" s="36"/>
      <c r="AD44" s="36"/>
      <c r="AE44" s="36"/>
    </row>
    <row r="45" spans="1:31" s="2" customFormat="1" ht="24.9" customHeight="1">
      <c r="A45" s="36"/>
      <c r="B45" s="37"/>
      <c r="C45" s="25" t="s">
        <v>91</v>
      </c>
      <c r="D45" s="38"/>
      <c r="E45" s="38"/>
      <c r="F45" s="38"/>
      <c r="G45" s="38"/>
      <c r="H45" s="38"/>
      <c r="I45" s="110"/>
      <c r="J45" s="38"/>
      <c r="K45" s="38"/>
      <c r="L45" s="111"/>
      <c r="S45" s="36"/>
      <c r="T45" s="36"/>
      <c r="U45" s="36"/>
      <c r="V45" s="36"/>
      <c r="W45" s="36"/>
      <c r="X45" s="36"/>
      <c r="Y45" s="36"/>
      <c r="Z45" s="36"/>
      <c r="AA45" s="36"/>
      <c r="AB45" s="36"/>
      <c r="AC45" s="36"/>
      <c r="AD45" s="36"/>
      <c r="AE45" s="36"/>
    </row>
    <row r="46" spans="1:31" s="2" customFormat="1" ht="6.9" customHeight="1">
      <c r="A46" s="36"/>
      <c r="B46" s="37"/>
      <c r="C46" s="38"/>
      <c r="D46" s="38"/>
      <c r="E46" s="38"/>
      <c r="F46" s="38"/>
      <c r="G46" s="38"/>
      <c r="H46" s="38"/>
      <c r="I46" s="110"/>
      <c r="J46" s="38"/>
      <c r="K46" s="38"/>
      <c r="L46" s="111"/>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0"/>
      <c r="J47" s="38"/>
      <c r="K47" s="38"/>
      <c r="L47" s="111"/>
      <c r="S47" s="36"/>
      <c r="T47" s="36"/>
      <c r="U47" s="36"/>
      <c r="V47" s="36"/>
      <c r="W47" s="36"/>
      <c r="X47" s="36"/>
      <c r="Y47" s="36"/>
      <c r="Z47" s="36"/>
      <c r="AA47" s="36"/>
      <c r="AB47" s="36"/>
      <c r="AC47" s="36"/>
      <c r="AD47" s="36"/>
      <c r="AE47" s="36"/>
    </row>
    <row r="48" spans="1:31" s="2" customFormat="1" ht="14.4" customHeight="1">
      <c r="A48" s="36"/>
      <c r="B48" s="37"/>
      <c r="C48" s="38"/>
      <c r="D48" s="38"/>
      <c r="E48" s="390" t="str">
        <f>E7</f>
        <v>VYBUDOVÁNÍ BEZBARIÉROVÉHO PŘÍSTUPU V OBJEKTU DOZP</v>
      </c>
      <c r="F48" s="391"/>
      <c r="G48" s="391"/>
      <c r="H48" s="391"/>
      <c r="I48" s="110"/>
      <c r="J48" s="38"/>
      <c r="K48" s="38"/>
      <c r="L48" s="111"/>
      <c r="S48" s="36"/>
      <c r="T48" s="36"/>
      <c r="U48" s="36"/>
      <c r="V48" s="36"/>
      <c r="W48" s="36"/>
      <c r="X48" s="36"/>
      <c r="Y48" s="36"/>
      <c r="Z48" s="36"/>
      <c r="AA48" s="36"/>
      <c r="AB48" s="36"/>
      <c r="AC48" s="36"/>
      <c r="AD48" s="36"/>
      <c r="AE48" s="36"/>
    </row>
    <row r="49" spans="1:47" s="2" customFormat="1" ht="12" customHeight="1">
      <c r="A49" s="36"/>
      <c r="B49" s="37"/>
      <c r="C49" s="31" t="s">
        <v>89</v>
      </c>
      <c r="D49" s="38"/>
      <c r="E49" s="38"/>
      <c r="F49" s="38"/>
      <c r="G49" s="38"/>
      <c r="H49" s="38"/>
      <c r="I49" s="110"/>
      <c r="J49" s="38"/>
      <c r="K49" s="38"/>
      <c r="L49" s="111"/>
      <c r="S49" s="36"/>
      <c r="T49" s="36"/>
      <c r="U49" s="36"/>
      <c r="V49" s="36"/>
      <c r="W49" s="36"/>
      <c r="X49" s="36"/>
      <c r="Y49" s="36"/>
      <c r="Z49" s="36"/>
      <c r="AA49" s="36"/>
      <c r="AB49" s="36"/>
      <c r="AC49" s="36"/>
      <c r="AD49" s="36"/>
      <c r="AE49" s="36"/>
    </row>
    <row r="50" spans="1:47" s="2" customFormat="1" ht="14.4" customHeight="1">
      <c r="A50" s="36"/>
      <c r="B50" s="37"/>
      <c r="C50" s="38"/>
      <c r="D50" s="38"/>
      <c r="E50" s="362" t="str">
        <f>E9</f>
        <v>2 - ELEKTROINSTALACE</v>
      </c>
      <c r="F50" s="392"/>
      <c r="G50" s="392"/>
      <c r="H50" s="392"/>
      <c r="I50" s="110"/>
      <c r="J50" s="38"/>
      <c r="K50" s="38"/>
      <c r="L50" s="111"/>
      <c r="S50" s="36"/>
      <c r="T50" s="36"/>
      <c r="U50" s="36"/>
      <c r="V50" s="36"/>
      <c r="W50" s="36"/>
      <c r="X50" s="36"/>
      <c r="Y50" s="36"/>
      <c r="Z50" s="36"/>
      <c r="AA50" s="36"/>
      <c r="AB50" s="36"/>
      <c r="AC50" s="36"/>
      <c r="AD50" s="36"/>
      <c r="AE50" s="36"/>
    </row>
    <row r="51" spans="1:47" s="2" customFormat="1" ht="6.9" customHeight="1">
      <c r="A51" s="36"/>
      <c r="B51" s="37"/>
      <c r="C51" s="38"/>
      <c r="D51" s="38"/>
      <c r="E51" s="38"/>
      <c r="F51" s="38"/>
      <c r="G51" s="38"/>
      <c r="H51" s="38"/>
      <c r="I51" s="110"/>
      <c r="J51" s="38"/>
      <c r="K51" s="38"/>
      <c r="L51" s="111"/>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Za Humny 580/15, Trmice</v>
      </c>
      <c r="G52" s="38"/>
      <c r="H52" s="38"/>
      <c r="I52" s="113" t="s">
        <v>23</v>
      </c>
      <c r="J52" s="61" t="str">
        <f>IF(J12="","",J12)</f>
        <v>3. 5. 2020</v>
      </c>
      <c r="K52" s="38"/>
      <c r="L52" s="111"/>
      <c r="S52" s="36"/>
      <c r="T52" s="36"/>
      <c r="U52" s="36"/>
      <c r="V52" s="36"/>
      <c r="W52" s="36"/>
      <c r="X52" s="36"/>
      <c r="Y52" s="36"/>
      <c r="Z52" s="36"/>
      <c r="AA52" s="36"/>
      <c r="AB52" s="36"/>
      <c r="AC52" s="36"/>
      <c r="AD52" s="36"/>
      <c r="AE52" s="36"/>
    </row>
    <row r="53" spans="1:47" s="2" customFormat="1" ht="6.9" customHeight="1">
      <c r="A53" s="36"/>
      <c r="B53" s="37"/>
      <c r="C53" s="38"/>
      <c r="D53" s="38"/>
      <c r="E53" s="38"/>
      <c r="F53" s="38"/>
      <c r="G53" s="38"/>
      <c r="H53" s="38"/>
      <c r="I53" s="110"/>
      <c r="J53" s="38"/>
      <c r="K53" s="38"/>
      <c r="L53" s="111"/>
      <c r="S53" s="36"/>
      <c r="T53" s="36"/>
      <c r="U53" s="36"/>
      <c r="V53" s="36"/>
      <c r="W53" s="36"/>
      <c r="X53" s="36"/>
      <c r="Y53" s="36"/>
      <c r="Z53" s="36"/>
      <c r="AA53" s="36"/>
      <c r="AB53" s="36"/>
      <c r="AC53" s="36"/>
      <c r="AD53" s="36"/>
      <c r="AE53" s="36"/>
    </row>
    <row r="54" spans="1:47" s="2" customFormat="1" ht="15.6" customHeight="1">
      <c r="A54" s="36"/>
      <c r="B54" s="37"/>
      <c r="C54" s="31" t="s">
        <v>25</v>
      </c>
      <c r="D54" s="38"/>
      <c r="E54" s="38"/>
      <c r="F54" s="29" t="str">
        <f>E15</f>
        <v>DOZP Ústí n.L. Čajkovského 82, Ústí n.L.</v>
      </c>
      <c r="G54" s="38"/>
      <c r="H54" s="38"/>
      <c r="I54" s="113" t="s">
        <v>31</v>
      </c>
      <c r="J54" s="34" t="str">
        <f>E21</f>
        <v>Martin Križan</v>
      </c>
      <c r="K54" s="38"/>
      <c r="L54" s="111"/>
      <c r="S54" s="36"/>
      <c r="T54" s="36"/>
      <c r="U54" s="36"/>
      <c r="V54" s="36"/>
      <c r="W54" s="36"/>
      <c r="X54" s="36"/>
      <c r="Y54" s="36"/>
      <c r="Z54" s="36"/>
      <c r="AA54" s="36"/>
      <c r="AB54" s="36"/>
      <c r="AC54" s="36"/>
      <c r="AD54" s="36"/>
      <c r="AE54" s="36"/>
    </row>
    <row r="55" spans="1:47" s="2" customFormat="1" ht="15.6" customHeight="1">
      <c r="A55" s="36"/>
      <c r="B55" s="37"/>
      <c r="C55" s="31" t="s">
        <v>29</v>
      </c>
      <c r="D55" s="38"/>
      <c r="E55" s="38"/>
      <c r="F55" s="29" t="str">
        <f>IF(E18="","",E18)</f>
        <v>Vyplň údaj</v>
      </c>
      <c r="G55" s="38"/>
      <c r="H55" s="38"/>
      <c r="I55" s="113" t="s">
        <v>34</v>
      </c>
      <c r="J55" s="34" t="str">
        <f>E24</f>
        <v>Martin Križan</v>
      </c>
      <c r="K55" s="38"/>
      <c r="L55" s="111"/>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0"/>
      <c r="J56" s="38"/>
      <c r="K56" s="38"/>
      <c r="L56" s="111"/>
      <c r="S56" s="36"/>
      <c r="T56" s="36"/>
      <c r="U56" s="36"/>
      <c r="V56" s="36"/>
      <c r="W56" s="36"/>
      <c r="X56" s="36"/>
      <c r="Y56" s="36"/>
      <c r="Z56" s="36"/>
      <c r="AA56" s="36"/>
      <c r="AB56" s="36"/>
      <c r="AC56" s="36"/>
      <c r="AD56" s="36"/>
      <c r="AE56" s="36"/>
    </row>
    <row r="57" spans="1:47" s="2" customFormat="1" ht="29.25" customHeight="1">
      <c r="A57" s="36"/>
      <c r="B57" s="37"/>
      <c r="C57" s="142" t="s">
        <v>92</v>
      </c>
      <c r="D57" s="143"/>
      <c r="E57" s="143"/>
      <c r="F57" s="143"/>
      <c r="G57" s="143"/>
      <c r="H57" s="143"/>
      <c r="I57" s="144"/>
      <c r="J57" s="145" t="s">
        <v>93</v>
      </c>
      <c r="K57" s="143"/>
      <c r="L57" s="111"/>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0"/>
      <c r="J58" s="38"/>
      <c r="K58" s="38"/>
      <c r="L58" s="111"/>
      <c r="S58" s="36"/>
      <c r="T58" s="36"/>
      <c r="U58" s="36"/>
      <c r="V58" s="36"/>
      <c r="W58" s="36"/>
      <c r="X58" s="36"/>
      <c r="Y58" s="36"/>
      <c r="Z58" s="36"/>
      <c r="AA58" s="36"/>
      <c r="AB58" s="36"/>
      <c r="AC58" s="36"/>
      <c r="AD58" s="36"/>
      <c r="AE58" s="36"/>
    </row>
    <row r="59" spans="1:47" s="2" customFormat="1" ht="22.8" customHeight="1">
      <c r="A59" s="36"/>
      <c r="B59" s="37"/>
      <c r="C59" s="146" t="s">
        <v>70</v>
      </c>
      <c r="D59" s="38"/>
      <c r="E59" s="38"/>
      <c r="F59" s="38"/>
      <c r="G59" s="38"/>
      <c r="H59" s="38"/>
      <c r="I59" s="110"/>
      <c r="J59" s="79">
        <f>J89</f>
        <v>0</v>
      </c>
      <c r="K59" s="38"/>
      <c r="L59" s="111"/>
      <c r="S59" s="36"/>
      <c r="T59" s="36"/>
      <c r="U59" s="36"/>
      <c r="V59" s="36"/>
      <c r="W59" s="36"/>
      <c r="X59" s="36"/>
      <c r="Y59" s="36"/>
      <c r="Z59" s="36"/>
      <c r="AA59" s="36"/>
      <c r="AB59" s="36"/>
      <c r="AC59" s="36"/>
      <c r="AD59" s="36"/>
      <c r="AE59" s="36"/>
      <c r="AU59" s="19" t="s">
        <v>94</v>
      </c>
    </row>
    <row r="60" spans="1:47" s="9" customFormat="1" ht="24.9" customHeight="1">
      <c r="B60" s="147"/>
      <c r="C60" s="148"/>
      <c r="D60" s="149" t="s">
        <v>1258</v>
      </c>
      <c r="E60" s="150"/>
      <c r="F60" s="150"/>
      <c r="G60" s="150"/>
      <c r="H60" s="150"/>
      <c r="I60" s="151"/>
      <c r="J60" s="152">
        <f>J90</f>
        <v>0</v>
      </c>
      <c r="K60" s="148"/>
      <c r="L60" s="153"/>
    </row>
    <row r="61" spans="1:47" s="10" customFormat="1" ht="19.95" customHeight="1">
      <c r="B61" s="154"/>
      <c r="C61" s="155"/>
      <c r="D61" s="156" t="s">
        <v>1259</v>
      </c>
      <c r="E61" s="157"/>
      <c r="F61" s="157"/>
      <c r="G61" s="157"/>
      <c r="H61" s="157"/>
      <c r="I61" s="158"/>
      <c r="J61" s="159">
        <f>J91</f>
        <v>0</v>
      </c>
      <c r="K61" s="155"/>
      <c r="L61" s="160"/>
    </row>
    <row r="62" spans="1:47" s="10" customFormat="1" ht="14.85" customHeight="1">
      <c r="B62" s="154"/>
      <c r="C62" s="155"/>
      <c r="D62" s="156" t="s">
        <v>1260</v>
      </c>
      <c r="E62" s="157"/>
      <c r="F62" s="157"/>
      <c r="G62" s="157"/>
      <c r="H62" s="157"/>
      <c r="I62" s="158"/>
      <c r="J62" s="159">
        <f>J92</f>
        <v>0</v>
      </c>
      <c r="K62" s="155"/>
      <c r="L62" s="160"/>
    </row>
    <row r="63" spans="1:47" s="10" customFormat="1" ht="14.85" customHeight="1">
      <c r="B63" s="154"/>
      <c r="C63" s="155"/>
      <c r="D63" s="156" t="s">
        <v>1261</v>
      </c>
      <c r="E63" s="157"/>
      <c r="F63" s="157"/>
      <c r="G63" s="157"/>
      <c r="H63" s="157"/>
      <c r="I63" s="158"/>
      <c r="J63" s="159">
        <f>J107</f>
        <v>0</v>
      </c>
      <c r="K63" s="155"/>
      <c r="L63" s="160"/>
    </row>
    <row r="64" spans="1:47" s="10" customFormat="1" ht="14.85" customHeight="1">
      <c r="B64" s="154"/>
      <c r="C64" s="155"/>
      <c r="D64" s="156" t="s">
        <v>1262</v>
      </c>
      <c r="E64" s="157"/>
      <c r="F64" s="157"/>
      <c r="G64" s="157"/>
      <c r="H64" s="157"/>
      <c r="I64" s="158"/>
      <c r="J64" s="159">
        <f>J112</f>
        <v>0</v>
      </c>
      <c r="K64" s="155"/>
      <c r="L64" s="160"/>
    </row>
    <row r="65" spans="1:31" s="10" customFormat="1" ht="19.95" customHeight="1">
      <c r="B65" s="154"/>
      <c r="C65" s="155"/>
      <c r="D65" s="156" t="s">
        <v>1263</v>
      </c>
      <c r="E65" s="157"/>
      <c r="F65" s="157"/>
      <c r="G65" s="157"/>
      <c r="H65" s="157"/>
      <c r="I65" s="158"/>
      <c r="J65" s="159">
        <f>J115</f>
        <v>0</v>
      </c>
      <c r="K65" s="155"/>
      <c r="L65" s="160"/>
    </row>
    <row r="66" spans="1:31" s="10" customFormat="1" ht="19.95" customHeight="1">
      <c r="B66" s="154"/>
      <c r="C66" s="155"/>
      <c r="D66" s="156" t="s">
        <v>1264</v>
      </c>
      <c r="E66" s="157"/>
      <c r="F66" s="157"/>
      <c r="G66" s="157"/>
      <c r="H66" s="157"/>
      <c r="I66" s="158"/>
      <c r="J66" s="159">
        <f>J129</f>
        <v>0</v>
      </c>
      <c r="K66" s="155"/>
      <c r="L66" s="160"/>
    </row>
    <row r="67" spans="1:31" s="10" customFormat="1" ht="19.95" customHeight="1">
      <c r="B67" s="154"/>
      <c r="C67" s="155"/>
      <c r="D67" s="156" t="s">
        <v>1265</v>
      </c>
      <c r="E67" s="157"/>
      <c r="F67" s="157"/>
      <c r="G67" s="157"/>
      <c r="H67" s="157"/>
      <c r="I67" s="158"/>
      <c r="J67" s="159">
        <f>J145</f>
        <v>0</v>
      </c>
      <c r="K67" s="155"/>
      <c r="L67" s="160"/>
    </row>
    <row r="68" spans="1:31" s="10" customFormat="1" ht="19.95" customHeight="1">
      <c r="B68" s="154"/>
      <c r="C68" s="155"/>
      <c r="D68" s="156" t="s">
        <v>1266</v>
      </c>
      <c r="E68" s="157"/>
      <c r="F68" s="157"/>
      <c r="G68" s="157"/>
      <c r="H68" s="157"/>
      <c r="I68" s="158"/>
      <c r="J68" s="159">
        <f>J151</f>
        <v>0</v>
      </c>
      <c r="K68" s="155"/>
      <c r="L68" s="160"/>
    </row>
    <row r="69" spans="1:31" s="10" customFormat="1" ht="19.95" customHeight="1">
      <c r="B69" s="154"/>
      <c r="C69" s="155"/>
      <c r="D69" s="156" t="s">
        <v>1267</v>
      </c>
      <c r="E69" s="157"/>
      <c r="F69" s="157"/>
      <c r="G69" s="157"/>
      <c r="H69" s="157"/>
      <c r="I69" s="158"/>
      <c r="J69" s="159">
        <f>J153</f>
        <v>0</v>
      </c>
      <c r="K69" s="155"/>
      <c r="L69" s="160"/>
    </row>
    <row r="70" spans="1:31" s="2" customFormat="1" ht="21.75" customHeight="1">
      <c r="A70" s="36"/>
      <c r="B70" s="37"/>
      <c r="C70" s="38"/>
      <c r="D70" s="38"/>
      <c r="E70" s="38"/>
      <c r="F70" s="38"/>
      <c r="G70" s="38"/>
      <c r="H70" s="38"/>
      <c r="I70" s="110"/>
      <c r="J70" s="38"/>
      <c r="K70" s="38"/>
      <c r="L70" s="111"/>
      <c r="S70" s="36"/>
      <c r="T70" s="36"/>
      <c r="U70" s="36"/>
      <c r="V70" s="36"/>
      <c r="W70" s="36"/>
      <c r="X70" s="36"/>
      <c r="Y70" s="36"/>
      <c r="Z70" s="36"/>
      <c r="AA70" s="36"/>
      <c r="AB70" s="36"/>
      <c r="AC70" s="36"/>
      <c r="AD70" s="36"/>
      <c r="AE70" s="36"/>
    </row>
    <row r="71" spans="1:31" s="2" customFormat="1" ht="6.9" customHeight="1">
      <c r="A71" s="36"/>
      <c r="B71" s="49"/>
      <c r="C71" s="50"/>
      <c r="D71" s="50"/>
      <c r="E71" s="50"/>
      <c r="F71" s="50"/>
      <c r="G71" s="50"/>
      <c r="H71" s="50"/>
      <c r="I71" s="138"/>
      <c r="J71" s="50"/>
      <c r="K71" s="50"/>
      <c r="L71" s="111"/>
      <c r="S71" s="36"/>
      <c r="T71" s="36"/>
      <c r="U71" s="36"/>
      <c r="V71" s="36"/>
      <c r="W71" s="36"/>
      <c r="X71" s="36"/>
      <c r="Y71" s="36"/>
      <c r="Z71" s="36"/>
      <c r="AA71" s="36"/>
      <c r="AB71" s="36"/>
      <c r="AC71" s="36"/>
      <c r="AD71" s="36"/>
      <c r="AE71" s="36"/>
    </row>
    <row r="75" spans="1:31" s="2" customFormat="1" ht="6.9" customHeight="1">
      <c r="A75" s="36"/>
      <c r="B75" s="51"/>
      <c r="C75" s="52"/>
      <c r="D75" s="52"/>
      <c r="E75" s="52"/>
      <c r="F75" s="52"/>
      <c r="G75" s="52"/>
      <c r="H75" s="52"/>
      <c r="I75" s="141"/>
      <c r="J75" s="52"/>
      <c r="K75" s="52"/>
      <c r="L75" s="111"/>
      <c r="S75" s="36"/>
      <c r="T75" s="36"/>
      <c r="U75" s="36"/>
      <c r="V75" s="36"/>
      <c r="W75" s="36"/>
      <c r="X75" s="36"/>
      <c r="Y75" s="36"/>
      <c r="Z75" s="36"/>
      <c r="AA75" s="36"/>
      <c r="AB75" s="36"/>
      <c r="AC75" s="36"/>
      <c r="AD75" s="36"/>
      <c r="AE75" s="36"/>
    </row>
    <row r="76" spans="1:31" s="2" customFormat="1" ht="24.9" customHeight="1">
      <c r="A76" s="36"/>
      <c r="B76" s="37"/>
      <c r="C76" s="25" t="s">
        <v>131</v>
      </c>
      <c r="D76" s="38"/>
      <c r="E76" s="38"/>
      <c r="F76" s="38"/>
      <c r="G76" s="38"/>
      <c r="H76" s="38"/>
      <c r="I76" s="110"/>
      <c r="J76" s="38"/>
      <c r="K76" s="38"/>
      <c r="L76" s="111"/>
      <c r="S76" s="36"/>
      <c r="T76" s="36"/>
      <c r="U76" s="36"/>
      <c r="V76" s="36"/>
      <c r="W76" s="36"/>
      <c r="X76" s="36"/>
      <c r="Y76" s="36"/>
      <c r="Z76" s="36"/>
      <c r="AA76" s="36"/>
      <c r="AB76" s="36"/>
      <c r="AC76" s="36"/>
      <c r="AD76" s="36"/>
      <c r="AE76" s="36"/>
    </row>
    <row r="77" spans="1:31" s="2" customFormat="1" ht="6.9" customHeight="1">
      <c r="A77" s="36"/>
      <c r="B77" s="37"/>
      <c r="C77" s="38"/>
      <c r="D77" s="38"/>
      <c r="E77" s="38"/>
      <c r="F77" s="38"/>
      <c r="G77" s="38"/>
      <c r="H77" s="38"/>
      <c r="I77" s="110"/>
      <c r="J77" s="38"/>
      <c r="K77" s="38"/>
      <c r="L77" s="111"/>
      <c r="S77" s="36"/>
      <c r="T77" s="36"/>
      <c r="U77" s="36"/>
      <c r="V77" s="36"/>
      <c r="W77" s="36"/>
      <c r="X77" s="36"/>
      <c r="Y77" s="36"/>
      <c r="Z77" s="36"/>
      <c r="AA77" s="36"/>
      <c r="AB77" s="36"/>
      <c r="AC77" s="36"/>
      <c r="AD77" s="36"/>
      <c r="AE77" s="36"/>
    </row>
    <row r="78" spans="1:31" s="2" customFormat="1" ht="12" customHeight="1">
      <c r="A78" s="36"/>
      <c r="B78" s="37"/>
      <c r="C78" s="31" t="s">
        <v>16</v>
      </c>
      <c r="D78" s="38"/>
      <c r="E78" s="38"/>
      <c r="F78" s="38"/>
      <c r="G78" s="38"/>
      <c r="H78" s="38"/>
      <c r="I78" s="110"/>
      <c r="J78" s="38"/>
      <c r="K78" s="38"/>
      <c r="L78" s="111"/>
      <c r="S78" s="36"/>
      <c r="T78" s="36"/>
      <c r="U78" s="36"/>
      <c r="V78" s="36"/>
      <c r="W78" s="36"/>
      <c r="X78" s="36"/>
      <c r="Y78" s="36"/>
      <c r="Z78" s="36"/>
      <c r="AA78" s="36"/>
      <c r="AB78" s="36"/>
      <c r="AC78" s="36"/>
      <c r="AD78" s="36"/>
      <c r="AE78" s="36"/>
    </row>
    <row r="79" spans="1:31" s="2" customFormat="1" ht="14.4" customHeight="1">
      <c r="A79" s="36"/>
      <c r="B79" s="37"/>
      <c r="C79" s="38"/>
      <c r="D79" s="38"/>
      <c r="E79" s="390" t="str">
        <f>E7</f>
        <v>VYBUDOVÁNÍ BEZBARIÉROVÉHO PŘÍSTUPU V OBJEKTU DOZP</v>
      </c>
      <c r="F79" s="391"/>
      <c r="G79" s="391"/>
      <c r="H79" s="391"/>
      <c r="I79" s="110"/>
      <c r="J79" s="38"/>
      <c r="K79" s="38"/>
      <c r="L79" s="111"/>
      <c r="S79" s="36"/>
      <c r="T79" s="36"/>
      <c r="U79" s="36"/>
      <c r="V79" s="36"/>
      <c r="W79" s="36"/>
      <c r="X79" s="36"/>
      <c r="Y79" s="36"/>
      <c r="Z79" s="36"/>
      <c r="AA79" s="36"/>
      <c r="AB79" s="36"/>
      <c r="AC79" s="36"/>
      <c r="AD79" s="36"/>
      <c r="AE79" s="36"/>
    </row>
    <row r="80" spans="1:31" s="2" customFormat="1" ht="12" customHeight="1">
      <c r="A80" s="36"/>
      <c r="B80" s="37"/>
      <c r="C80" s="31" t="s">
        <v>89</v>
      </c>
      <c r="D80" s="38"/>
      <c r="E80" s="38"/>
      <c r="F80" s="38"/>
      <c r="G80" s="38"/>
      <c r="H80" s="38"/>
      <c r="I80" s="110"/>
      <c r="J80" s="38"/>
      <c r="K80" s="38"/>
      <c r="L80" s="111"/>
      <c r="S80" s="36"/>
      <c r="T80" s="36"/>
      <c r="U80" s="36"/>
      <c r="V80" s="36"/>
      <c r="W80" s="36"/>
      <c r="X80" s="36"/>
      <c r="Y80" s="36"/>
      <c r="Z80" s="36"/>
      <c r="AA80" s="36"/>
      <c r="AB80" s="36"/>
      <c r="AC80" s="36"/>
      <c r="AD80" s="36"/>
      <c r="AE80" s="36"/>
    </row>
    <row r="81" spans="1:65" s="2" customFormat="1" ht="14.4" customHeight="1">
      <c r="A81" s="36"/>
      <c r="B81" s="37"/>
      <c r="C81" s="38"/>
      <c r="D81" s="38"/>
      <c r="E81" s="362" t="str">
        <f>E9</f>
        <v>2 - ELEKTROINSTALACE</v>
      </c>
      <c r="F81" s="392"/>
      <c r="G81" s="392"/>
      <c r="H81" s="392"/>
      <c r="I81" s="110"/>
      <c r="J81" s="38"/>
      <c r="K81" s="38"/>
      <c r="L81" s="111"/>
      <c r="S81" s="36"/>
      <c r="T81" s="36"/>
      <c r="U81" s="36"/>
      <c r="V81" s="36"/>
      <c r="W81" s="36"/>
      <c r="X81" s="36"/>
      <c r="Y81" s="36"/>
      <c r="Z81" s="36"/>
      <c r="AA81" s="36"/>
      <c r="AB81" s="36"/>
      <c r="AC81" s="36"/>
      <c r="AD81" s="36"/>
      <c r="AE81" s="36"/>
    </row>
    <row r="82" spans="1:65" s="2" customFormat="1" ht="6.9" customHeight="1">
      <c r="A82" s="36"/>
      <c r="B82" s="37"/>
      <c r="C82" s="38"/>
      <c r="D82" s="38"/>
      <c r="E82" s="38"/>
      <c r="F82" s="38"/>
      <c r="G82" s="38"/>
      <c r="H82" s="38"/>
      <c r="I82" s="110"/>
      <c r="J82" s="38"/>
      <c r="K82" s="38"/>
      <c r="L82" s="111"/>
      <c r="S82" s="36"/>
      <c r="T82" s="36"/>
      <c r="U82" s="36"/>
      <c r="V82" s="36"/>
      <c r="W82" s="36"/>
      <c r="X82" s="36"/>
      <c r="Y82" s="36"/>
      <c r="Z82" s="36"/>
      <c r="AA82" s="36"/>
      <c r="AB82" s="36"/>
      <c r="AC82" s="36"/>
      <c r="AD82" s="36"/>
      <c r="AE82" s="36"/>
    </row>
    <row r="83" spans="1:65" s="2" customFormat="1" ht="12" customHeight="1">
      <c r="A83" s="36"/>
      <c r="B83" s="37"/>
      <c r="C83" s="31" t="s">
        <v>21</v>
      </c>
      <c r="D83" s="38"/>
      <c r="E83" s="38"/>
      <c r="F83" s="29" t="str">
        <f>F12</f>
        <v>Za Humny 580/15, Trmice</v>
      </c>
      <c r="G83" s="38"/>
      <c r="H83" s="38"/>
      <c r="I83" s="113" t="s">
        <v>23</v>
      </c>
      <c r="J83" s="61" t="str">
        <f>IF(J12="","",J12)</f>
        <v>3. 5. 2020</v>
      </c>
      <c r="K83" s="38"/>
      <c r="L83" s="111"/>
      <c r="S83" s="36"/>
      <c r="T83" s="36"/>
      <c r="U83" s="36"/>
      <c r="V83" s="36"/>
      <c r="W83" s="36"/>
      <c r="X83" s="36"/>
      <c r="Y83" s="36"/>
      <c r="Z83" s="36"/>
      <c r="AA83" s="36"/>
      <c r="AB83" s="36"/>
      <c r="AC83" s="36"/>
      <c r="AD83" s="36"/>
      <c r="AE83" s="36"/>
    </row>
    <row r="84" spans="1:65" s="2" customFormat="1" ht="6.9" customHeight="1">
      <c r="A84" s="36"/>
      <c r="B84" s="37"/>
      <c r="C84" s="38"/>
      <c r="D84" s="38"/>
      <c r="E84" s="38"/>
      <c r="F84" s="38"/>
      <c r="G84" s="38"/>
      <c r="H84" s="38"/>
      <c r="I84" s="110"/>
      <c r="J84" s="38"/>
      <c r="K84" s="38"/>
      <c r="L84" s="111"/>
      <c r="S84" s="36"/>
      <c r="T84" s="36"/>
      <c r="U84" s="36"/>
      <c r="V84" s="36"/>
      <c r="W84" s="36"/>
      <c r="X84" s="36"/>
      <c r="Y84" s="36"/>
      <c r="Z84" s="36"/>
      <c r="AA84" s="36"/>
      <c r="AB84" s="36"/>
      <c r="AC84" s="36"/>
      <c r="AD84" s="36"/>
      <c r="AE84" s="36"/>
    </row>
    <row r="85" spans="1:65" s="2" customFormat="1" ht="15.6" customHeight="1">
      <c r="A85" s="36"/>
      <c r="B85" s="37"/>
      <c r="C85" s="31" t="s">
        <v>25</v>
      </c>
      <c r="D85" s="38"/>
      <c r="E85" s="38"/>
      <c r="F85" s="29" t="str">
        <f>E15</f>
        <v>DOZP Ústí n.L. Čajkovského 82, Ústí n.L.</v>
      </c>
      <c r="G85" s="38"/>
      <c r="H85" s="38"/>
      <c r="I85" s="113" t="s">
        <v>31</v>
      </c>
      <c r="J85" s="34" t="str">
        <f>E21</f>
        <v>Martin Križan</v>
      </c>
      <c r="K85" s="38"/>
      <c r="L85" s="111"/>
      <c r="S85" s="36"/>
      <c r="T85" s="36"/>
      <c r="U85" s="36"/>
      <c r="V85" s="36"/>
      <c r="W85" s="36"/>
      <c r="X85" s="36"/>
      <c r="Y85" s="36"/>
      <c r="Z85" s="36"/>
      <c r="AA85" s="36"/>
      <c r="AB85" s="36"/>
      <c r="AC85" s="36"/>
      <c r="AD85" s="36"/>
      <c r="AE85" s="36"/>
    </row>
    <row r="86" spans="1:65" s="2" customFormat="1" ht="15.6" customHeight="1">
      <c r="A86" s="36"/>
      <c r="B86" s="37"/>
      <c r="C86" s="31" t="s">
        <v>29</v>
      </c>
      <c r="D86" s="38"/>
      <c r="E86" s="38"/>
      <c r="F86" s="29" t="str">
        <f>IF(E18="","",E18)</f>
        <v>Vyplň údaj</v>
      </c>
      <c r="G86" s="38"/>
      <c r="H86" s="38"/>
      <c r="I86" s="113" t="s">
        <v>34</v>
      </c>
      <c r="J86" s="34" t="str">
        <f>E24</f>
        <v>Martin Križan</v>
      </c>
      <c r="K86" s="38"/>
      <c r="L86" s="111"/>
      <c r="S86" s="36"/>
      <c r="T86" s="36"/>
      <c r="U86" s="36"/>
      <c r="V86" s="36"/>
      <c r="W86" s="36"/>
      <c r="X86" s="36"/>
      <c r="Y86" s="36"/>
      <c r="Z86" s="36"/>
      <c r="AA86" s="36"/>
      <c r="AB86" s="36"/>
      <c r="AC86" s="36"/>
      <c r="AD86" s="36"/>
      <c r="AE86" s="36"/>
    </row>
    <row r="87" spans="1:65" s="2" customFormat="1" ht="10.35" customHeight="1">
      <c r="A87" s="36"/>
      <c r="B87" s="37"/>
      <c r="C87" s="38"/>
      <c r="D87" s="38"/>
      <c r="E87" s="38"/>
      <c r="F87" s="38"/>
      <c r="G87" s="38"/>
      <c r="H87" s="38"/>
      <c r="I87" s="110"/>
      <c r="J87" s="38"/>
      <c r="K87" s="38"/>
      <c r="L87" s="111"/>
      <c r="S87" s="36"/>
      <c r="T87" s="36"/>
      <c r="U87" s="36"/>
      <c r="V87" s="36"/>
      <c r="W87" s="36"/>
      <c r="X87" s="36"/>
      <c r="Y87" s="36"/>
      <c r="Z87" s="36"/>
      <c r="AA87" s="36"/>
      <c r="AB87" s="36"/>
      <c r="AC87" s="36"/>
      <c r="AD87" s="36"/>
      <c r="AE87" s="36"/>
    </row>
    <row r="88" spans="1:65" s="11" customFormat="1" ht="29.25" customHeight="1">
      <c r="A88" s="161"/>
      <c r="B88" s="162"/>
      <c r="C88" s="163" t="s">
        <v>132</v>
      </c>
      <c r="D88" s="164" t="s">
        <v>57</v>
      </c>
      <c r="E88" s="164" t="s">
        <v>53</v>
      </c>
      <c r="F88" s="164" t="s">
        <v>54</v>
      </c>
      <c r="G88" s="164" t="s">
        <v>133</v>
      </c>
      <c r="H88" s="164" t="s">
        <v>134</v>
      </c>
      <c r="I88" s="165" t="s">
        <v>135</v>
      </c>
      <c r="J88" s="164" t="s">
        <v>93</v>
      </c>
      <c r="K88" s="166" t="s">
        <v>136</v>
      </c>
      <c r="L88" s="167"/>
      <c r="M88" s="70" t="s">
        <v>19</v>
      </c>
      <c r="N88" s="71" t="s">
        <v>42</v>
      </c>
      <c r="O88" s="71" t="s">
        <v>137</v>
      </c>
      <c r="P88" s="71" t="s">
        <v>138</v>
      </c>
      <c r="Q88" s="71" t="s">
        <v>139</v>
      </c>
      <c r="R88" s="71" t="s">
        <v>140</v>
      </c>
      <c r="S88" s="71" t="s">
        <v>141</v>
      </c>
      <c r="T88" s="71" t="s">
        <v>142</v>
      </c>
      <c r="U88" s="72" t="s">
        <v>143</v>
      </c>
      <c r="V88" s="161"/>
      <c r="W88" s="161"/>
      <c r="X88" s="161"/>
      <c r="Y88" s="161"/>
      <c r="Z88" s="161"/>
      <c r="AA88" s="161"/>
      <c r="AB88" s="161"/>
      <c r="AC88" s="161"/>
      <c r="AD88" s="161"/>
      <c r="AE88" s="161"/>
    </row>
    <row r="89" spans="1:65" s="2" customFormat="1" ht="22.8" customHeight="1">
      <c r="A89" s="36"/>
      <c r="B89" s="37"/>
      <c r="C89" s="77" t="s">
        <v>144</v>
      </c>
      <c r="D89" s="38"/>
      <c r="E89" s="38"/>
      <c r="F89" s="38"/>
      <c r="G89" s="38"/>
      <c r="H89" s="38"/>
      <c r="I89" s="110"/>
      <c r="J89" s="168">
        <f>BK89</f>
        <v>0</v>
      </c>
      <c r="K89" s="38"/>
      <c r="L89" s="41"/>
      <c r="M89" s="73"/>
      <c r="N89" s="169"/>
      <c r="O89" s="74"/>
      <c r="P89" s="170">
        <f>P90</f>
        <v>0</v>
      </c>
      <c r="Q89" s="74"/>
      <c r="R89" s="170">
        <f>R90</f>
        <v>0</v>
      </c>
      <c r="S89" s="74"/>
      <c r="T89" s="170">
        <f>T90</f>
        <v>0</v>
      </c>
      <c r="U89" s="75"/>
      <c r="V89" s="36"/>
      <c r="W89" s="36"/>
      <c r="X89" s="36"/>
      <c r="Y89" s="36"/>
      <c r="Z89" s="36"/>
      <c r="AA89" s="36"/>
      <c r="AB89" s="36"/>
      <c r="AC89" s="36"/>
      <c r="AD89" s="36"/>
      <c r="AE89" s="36"/>
      <c r="AT89" s="19" t="s">
        <v>71</v>
      </c>
      <c r="AU89" s="19" t="s">
        <v>94</v>
      </c>
      <c r="BK89" s="171">
        <f>BK90</f>
        <v>0</v>
      </c>
    </row>
    <row r="90" spans="1:65" s="12" customFormat="1" ht="25.95" customHeight="1">
      <c r="B90" s="172"/>
      <c r="C90" s="173"/>
      <c r="D90" s="174" t="s">
        <v>71</v>
      </c>
      <c r="E90" s="175" t="s">
        <v>222</v>
      </c>
      <c r="F90" s="175" t="s">
        <v>1268</v>
      </c>
      <c r="G90" s="173"/>
      <c r="H90" s="173"/>
      <c r="I90" s="176"/>
      <c r="J90" s="177">
        <f>BK90</f>
        <v>0</v>
      </c>
      <c r="K90" s="173"/>
      <c r="L90" s="178"/>
      <c r="M90" s="179"/>
      <c r="N90" s="180"/>
      <c r="O90" s="180"/>
      <c r="P90" s="181">
        <f>P91+P115+P129+P145+P151+P153</f>
        <v>0</v>
      </c>
      <c r="Q90" s="180"/>
      <c r="R90" s="181">
        <f>R91+R115+R129+R145+R151+R153</f>
        <v>0</v>
      </c>
      <c r="S90" s="180"/>
      <c r="T90" s="181">
        <f>T91+T115+T129+T145+T151+T153</f>
        <v>0</v>
      </c>
      <c r="U90" s="182"/>
      <c r="AR90" s="183" t="s">
        <v>84</v>
      </c>
      <c r="AT90" s="184" t="s">
        <v>71</v>
      </c>
      <c r="AU90" s="184" t="s">
        <v>72</v>
      </c>
      <c r="AY90" s="183" t="s">
        <v>147</v>
      </c>
      <c r="BK90" s="185">
        <f>BK91+BK115+BK129+BK145+BK151+BK153</f>
        <v>0</v>
      </c>
    </row>
    <row r="91" spans="1:65" s="12" customFormat="1" ht="22.8" customHeight="1">
      <c r="B91" s="172"/>
      <c r="C91" s="173"/>
      <c r="D91" s="174" t="s">
        <v>71</v>
      </c>
      <c r="E91" s="186" t="s">
        <v>1269</v>
      </c>
      <c r="F91" s="186" t="s">
        <v>1270</v>
      </c>
      <c r="G91" s="173"/>
      <c r="H91" s="173"/>
      <c r="I91" s="176"/>
      <c r="J91" s="187">
        <f>BK91</f>
        <v>0</v>
      </c>
      <c r="K91" s="173"/>
      <c r="L91" s="178"/>
      <c r="M91" s="179"/>
      <c r="N91" s="180"/>
      <c r="O91" s="180"/>
      <c r="P91" s="181">
        <f>P92+P107+P112</f>
        <v>0</v>
      </c>
      <c r="Q91" s="180"/>
      <c r="R91" s="181">
        <f>R92+R107+R112</f>
        <v>0</v>
      </c>
      <c r="S91" s="180"/>
      <c r="T91" s="181">
        <f>T92+T107+T112</f>
        <v>0</v>
      </c>
      <c r="U91" s="182"/>
      <c r="AR91" s="183" t="s">
        <v>84</v>
      </c>
      <c r="AT91" s="184" t="s">
        <v>71</v>
      </c>
      <c r="AU91" s="184" t="s">
        <v>77</v>
      </c>
      <c r="AY91" s="183" t="s">
        <v>147</v>
      </c>
      <c r="BK91" s="185">
        <f>BK92+BK107+BK112</f>
        <v>0</v>
      </c>
    </row>
    <row r="92" spans="1:65" s="12" customFormat="1" ht="20.85" customHeight="1">
      <c r="B92" s="172"/>
      <c r="C92" s="173"/>
      <c r="D92" s="174" t="s">
        <v>71</v>
      </c>
      <c r="E92" s="186" t="s">
        <v>1271</v>
      </c>
      <c r="F92" s="186" t="s">
        <v>1272</v>
      </c>
      <c r="G92" s="173"/>
      <c r="H92" s="173"/>
      <c r="I92" s="176"/>
      <c r="J92" s="187">
        <f>BK92</f>
        <v>0</v>
      </c>
      <c r="K92" s="173"/>
      <c r="L92" s="178"/>
      <c r="M92" s="179"/>
      <c r="N92" s="180"/>
      <c r="O92" s="180"/>
      <c r="P92" s="181">
        <f>SUM(P93:P106)</f>
        <v>0</v>
      </c>
      <c r="Q92" s="180"/>
      <c r="R92" s="181">
        <f>SUM(R93:R106)</f>
        <v>0</v>
      </c>
      <c r="S92" s="180"/>
      <c r="T92" s="181">
        <f>SUM(T93:T106)</f>
        <v>0</v>
      </c>
      <c r="U92" s="182"/>
      <c r="AR92" s="183" t="s">
        <v>84</v>
      </c>
      <c r="AT92" s="184" t="s">
        <v>71</v>
      </c>
      <c r="AU92" s="184" t="s">
        <v>81</v>
      </c>
      <c r="AY92" s="183" t="s">
        <v>147</v>
      </c>
      <c r="BK92" s="185">
        <f>SUM(BK93:BK106)</f>
        <v>0</v>
      </c>
    </row>
    <row r="93" spans="1:65" s="2" customFormat="1" ht="14.4" customHeight="1">
      <c r="A93" s="36"/>
      <c r="B93" s="37"/>
      <c r="C93" s="248" t="s">
        <v>77</v>
      </c>
      <c r="D93" s="248" t="s">
        <v>222</v>
      </c>
      <c r="E93" s="249" t="s">
        <v>1273</v>
      </c>
      <c r="F93" s="250" t="s">
        <v>1274</v>
      </c>
      <c r="G93" s="251" t="s">
        <v>1275</v>
      </c>
      <c r="H93" s="252">
        <v>1</v>
      </c>
      <c r="I93" s="253"/>
      <c r="J93" s="254">
        <f t="shared" ref="J93:J106" si="0">ROUND(I93*H93,1)</f>
        <v>0</v>
      </c>
      <c r="K93" s="250" t="s">
        <v>19</v>
      </c>
      <c r="L93" s="255"/>
      <c r="M93" s="256" t="s">
        <v>19</v>
      </c>
      <c r="N93" s="257" t="s">
        <v>44</v>
      </c>
      <c r="O93" s="66"/>
      <c r="P93" s="197">
        <f t="shared" ref="P93:P106" si="1">O93*H93</f>
        <v>0</v>
      </c>
      <c r="Q93" s="197">
        <v>0</v>
      </c>
      <c r="R93" s="197">
        <f t="shared" ref="R93:R106" si="2">Q93*H93</f>
        <v>0</v>
      </c>
      <c r="S93" s="197">
        <v>0</v>
      </c>
      <c r="T93" s="197">
        <f t="shared" ref="T93:T106" si="3">S93*H93</f>
        <v>0</v>
      </c>
      <c r="U93" s="198" t="s">
        <v>19</v>
      </c>
      <c r="V93" s="36"/>
      <c r="W93" s="36"/>
      <c r="X93" s="36"/>
      <c r="Y93" s="36"/>
      <c r="Z93" s="36"/>
      <c r="AA93" s="36"/>
      <c r="AB93" s="36"/>
      <c r="AC93" s="36"/>
      <c r="AD93" s="36"/>
      <c r="AE93" s="36"/>
      <c r="AR93" s="199" t="s">
        <v>880</v>
      </c>
      <c r="AT93" s="199" t="s">
        <v>222</v>
      </c>
      <c r="AU93" s="199" t="s">
        <v>84</v>
      </c>
      <c r="AY93" s="19" t="s">
        <v>147</v>
      </c>
      <c r="BE93" s="200">
        <f t="shared" ref="BE93:BE106" si="4">IF(N93="základní",J93,0)</f>
        <v>0</v>
      </c>
      <c r="BF93" s="200">
        <f t="shared" ref="BF93:BF106" si="5">IF(N93="snížená",J93,0)</f>
        <v>0</v>
      </c>
      <c r="BG93" s="200">
        <f t="shared" ref="BG93:BG106" si="6">IF(N93="zákl. přenesená",J93,0)</f>
        <v>0</v>
      </c>
      <c r="BH93" s="200">
        <f t="shared" ref="BH93:BH106" si="7">IF(N93="sníž. přenesená",J93,0)</f>
        <v>0</v>
      </c>
      <c r="BI93" s="200">
        <f t="shared" ref="BI93:BI106" si="8">IF(N93="nulová",J93,0)</f>
        <v>0</v>
      </c>
      <c r="BJ93" s="19" t="s">
        <v>81</v>
      </c>
      <c r="BK93" s="200">
        <f t="shared" ref="BK93:BK106" si="9">ROUND(I93*H93,1)</f>
        <v>0</v>
      </c>
      <c r="BL93" s="19" t="s">
        <v>880</v>
      </c>
      <c r="BM93" s="199" t="s">
        <v>1276</v>
      </c>
    </row>
    <row r="94" spans="1:65" s="2" customFormat="1" ht="14.4" customHeight="1">
      <c r="A94" s="36"/>
      <c r="B94" s="37"/>
      <c r="C94" s="248" t="s">
        <v>81</v>
      </c>
      <c r="D94" s="248" t="s">
        <v>222</v>
      </c>
      <c r="E94" s="249" t="s">
        <v>1277</v>
      </c>
      <c r="F94" s="250" t="s">
        <v>1278</v>
      </c>
      <c r="G94" s="251" t="s">
        <v>1275</v>
      </c>
      <c r="H94" s="252">
        <v>1</v>
      </c>
      <c r="I94" s="253"/>
      <c r="J94" s="254">
        <f t="shared" si="0"/>
        <v>0</v>
      </c>
      <c r="K94" s="250" t="s">
        <v>19</v>
      </c>
      <c r="L94" s="255"/>
      <c r="M94" s="256" t="s">
        <v>19</v>
      </c>
      <c r="N94" s="257" t="s">
        <v>44</v>
      </c>
      <c r="O94" s="66"/>
      <c r="P94" s="197">
        <f t="shared" si="1"/>
        <v>0</v>
      </c>
      <c r="Q94" s="197">
        <v>0</v>
      </c>
      <c r="R94" s="197">
        <f t="shared" si="2"/>
        <v>0</v>
      </c>
      <c r="S94" s="197">
        <v>0</v>
      </c>
      <c r="T94" s="197">
        <f t="shared" si="3"/>
        <v>0</v>
      </c>
      <c r="U94" s="198" t="s">
        <v>19</v>
      </c>
      <c r="V94" s="36"/>
      <c r="W94" s="36"/>
      <c r="X94" s="36"/>
      <c r="Y94" s="36"/>
      <c r="Z94" s="36"/>
      <c r="AA94" s="36"/>
      <c r="AB94" s="36"/>
      <c r="AC94" s="36"/>
      <c r="AD94" s="36"/>
      <c r="AE94" s="36"/>
      <c r="AR94" s="199" t="s">
        <v>880</v>
      </c>
      <c r="AT94" s="199" t="s">
        <v>222</v>
      </c>
      <c r="AU94" s="199" t="s">
        <v>84</v>
      </c>
      <c r="AY94" s="19" t="s">
        <v>147</v>
      </c>
      <c r="BE94" s="200">
        <f t="shared" si="4"/>
        <v>0</v>
      </c>
      <c r="BF94" s="200">
        <f t="shared" si="5"/>
        <v>0</v>
      </c>
      <c r="BG94" s="200">
        <f t="shared" si="6"/>
        <v>0</v>
      </c>
      <c r="BH94" s="200">
        <f t="shared" si="7"/>
        <v>0</v>
      </c>
      <c r="BI94" s="200">
        <f t="shared" si="8"/>
        <v>0</v>
      </c>
      <c r="BJ94" s="19" t="s">
        <v>81</v>
      </c>
      <c r="BK94" s="200">
        <f t="shared" si="9"/>
        <v>0</v>
      </c>
      <c r="BL94" s="19" t="s">
        <v>880</v>
      </c>
      <c r="BM94" s="199" t="s">
        <v>1279</v>
      </c>
    </row>
    <row r="95" spans="1:65" s="2" customFormat="1" ht="14.4" customHeight="1">
      <c r="A95" s="36"/>
      <c r="B95" s="37"/>
      <c r="C95" s="248" t="s">
        <v>84</v>
      </c>
      <c r="D95" s="248" t="s">
        <v>222</v>
      </c>
      <c r="E95" s="249" t="s">
        <v>1280</v>
      </c>
      <c r="F95" s="250" t="s">
        <v>1281</v>
      </c>
      <c r="G95" s="251" t="s">
        <v>1275</v>
      </c>
      <c r="H95" s="252">
        <v>1</v>
      </c>
      <c r="I95" s="253"/>
      <c r="J95" s="254">
        <f t="shared" si="0"/>
        <v>0</v>
      </c>
      <c r="K95" s="250" t="s">
        <v>19</v>
      </c>
      <c r="L95" s="255"/>
      <c r="M95" s="256" t="s">
        <v>19</v>
      </c>
      <c r="N95" s="257" t="s">
        <v>44</v>
      </c>
      <c r="O95" s="66"/>
      <c r="P95" s="197">
        <f t="shared" si="1"/>
        <v>0</v>
      </c>
      <c r="Q95" s="197">
        <v>0</v>
      </c>
      <c r="R95" s="197">
        <f t="shared" si="2"/>
        <v>0</v>
      </c>
      <c r="S95" s="197">
        <v>0</v>
      </c>
      <c r="T95" s="197">
        <f t="shared" si="3"/>
        <v>0</v>
      </c>
      <c r="U95" s="198" t="s">
        <v>19</v>
      </c>
      <c r="V95" s="36"/>
      <c r="W95" s="36"/>
      <c r="X95" s="36"/>
      <c r="Y95" s="36"/>
      <c r="Z95" s="36"/>
      <c r="AA95" s="36"/>
      <c r="AB95" s="36"/>
      <c r="AC95" s="36"/>
      <c r="AD95" s="36"/>
      <c r="AE95" s="36"/>
      <c r="AR95" s="199" t="s">
        <v>880</v>
      </c>
      <c r="AT95" s="199" t="s">
        <v>222</v>
      </c>
      <c r="AU95" s="199" t="s">
        <v>84</v>
      </c>
      <c r="AY95" s="19" t="s">
        <v>147</v>
      </c>
      <c r="BE95" s="200">
        <f t="shared" si="4"/>
        <v>0</v>
      </c>
      <c r="BF95" s="200">
        <f t="shared" si="5"/>
        <v>0</v>
      </c>
      <c r="BG95" s="200">
        <f t="shared" si="6"/>
        <v>0</v>
      </c>
      <c r="BH95" s="200">
        <f t="shared" si="7"/>
        <v>0</v>
      </c>
      <c r="BI95" s="200">
        <f t="shared" si="8"/>
        <v>0</v>
      </c>
      <c r="BJ95" s="19" t="s">
        <v>81</v>
      </c>
      <c r="BK95" s="200">
        <f t="shared" si="9"/>
        <v>0</v>
      </c>
      <c r="BL95" s="19" t="s">
        <v>880</v>
      </c>
      <c r="BM95" s="199" t="s">
        <v>1282</v>
      </c>
    </row>
    <row r="96" spans="1:65" s="2" customFormat="1" ht="14.4" customHeight="1">
      <c r="A96" s="36"/>
      <c r="B96" s="37"/>
      <c r="C96" s="248" t="s">
        <v>156</v>
      </c>
      <c r="D96" s="248" t="s">
        <v>222</v>
      </c>
      <c r="E96" s="249" t="s">
        <v>1283</v>
      </c>
      <c r="F96" s="250" t="s">
        <v>1284</v>
      </c>
      <c r="G96" s="251" t="s">
        <v>1275</v>
      </c>
      <c r="H96" s="252">
        <v>1</v>
      </c>
      <c r="I96" s="253"/>
      <c r="J96" s="254">
        <f t="shared" si="0"/>
        <v>0</v>
      </c>
      <c r="K96" s="250" t="s">
        <v>19</v>
      </c>
      <c r="L96" s="255"/>
      <c r="M96" s="256" t="s">
        <v>19</v>
      </c>
      <c r="N96" s="257" t="s">
        <v>44</v>
      </c>
      <c r="O96" s="66"/>
      <c r="P96" s="197">
        <f t="shared" si="1"/>
        <v>0</v>
      </c>
      <c r="Q96" s="197">
        <v>0</v>
      </c>
      <c r="R96" s="197">
        <f t="shared" si="2"/>
        <v>0</v>
      </c>
      <c r="S96" s="197">
        <v>0</v>
      </c>
      <c r="T96" s="197">
        <f t="shared" si="3"/>
        <v>0</v>
      </c>
      <c r="U96" s="198" t="s">
        <v>19</v>
      </c>
      <c r="V96" s="36"/>
      <c r="W96" s="36"/>
      <c r="X96" s="36"/>
      <c r="Y96" s="36"/>
      <c r="Z96" s="36"/>
      <c r="AA96" s="36"/>
      <c r="AB96" s="36"/>
      <c r="AC96" s="36"/>
      <c r="AD96" s="36"/>
      <c r="AE96" s="36"/>
      <c r="AR96" s="199" t="s">
        <v>880</v>
      </c>
      <c r="AT96" s="199" t="s">
        <v>222</v>
      </c>
      <c r="AU96" s="199" t="s">
        <v>84</v>
      </c>
      <c r="AY96" s="19" t="s">
        <v>147</v>
      </c>
      <c r="BE96" s="200">
        <f t="shared" si="4"/>
        <v>0</v>
      </c>
      <c r="BF96" s="200">
        <f t="shared" si="5"/>
        <v>0</v>
      </c>
      <c r="BG96" s="200">
        <f t="shared" si="6"/>
        <v>0</v>
      </c>
      <c r="BH96" s="200">
        <f t="shared" si="7"/>
        <v>0</v>
      </c>
      <c r="BI96" s="200">
        <f t="shared" si="8"/>
        <v>0</v>
      </c>
      <c r="BJ96" s="19" t="s">
        <v>81</v>
      </c>
      <c r="BK96" s="200">
        <f t="shared" si="9"/>
        <v>0</v>
      </c>
      <c r="BL96" s="19" t="s">
        <v>880</v>
      </c>
      <c r="BM96" s="199" t="s">
        <v>1285</v>
      </c>
    </row>
    <row r="97" spans="1:65" s="2" customFormat="1" ht="14.4" customHeight="1">
      <c r="A97" s="36"/>
      <c r="B97" s="37"/>
      <c r="C97" s="248" t="s">
        <v>191</v>
      </c>
      <c r="D97" s="248" t="s">
        <v>222</v>
      </c>
      <c r="E97" s="249" t="s">
        <v>1286</v>
      </c>
      <c r="F97" s="250" t="s">
        <v>1287</v>
      </c>
      <c r="G97" s="251" t="s">
        <v>1275</v>
      </c>
      <c r="H97" s="252">
        <v>1</v>
      </c>
      <c r="I97" s="253"/>
      <c r="J97" s="254">
        <f t="shared" si="0"/>
        <v>0</v>
      </c>
      <c r="K97" s="250" t="s">
        <v>19</v>
      </c>
      <c r="L97" s="255"/>
      <c r="M97" s="256" t="s">
        <v>19</v>
      </c>
      <c r="N97" s="257" t="s">
        <v>44</v>
      </c>
      <c r="O97" s="66"/>
      <c r="P97" s="197">
        <f t="shared" si="1"/>
        <v>0</v>
      </c>
      <c r="Q97" s="197">
        <v>0</v>
      </c>
      <c r="R97" s="197">
        <f t="shared" si="2"/>
        <v>0</v>
      </c>
      <c r="S97" s="197">
        <v>0</v>
      </c>
      <c r="T97" s="197">
        <f t="shared" si="3"/>
        <v>0</v>
      </c>
      <c r="U97" s="198" t="s">
        <v>19</v>
      </c>
      <c r="V97" s="36"/>
      <c r="W97" s="36"/>
      <c r="X97" s="36"/>
      <c r="Y97" s="36"/>
      <c r="Z97" s="36"/>
      <c r="AA97" s="36"/>
      <c r="AB97" s="36"/>
      <c r="AC97" s="36"/>
      <c r="AD97" s="36"/>
      <c r="AE97" s="36"/>
      <c r="AR97" s="199" t="s">
        <v>880</v>
      </c>
      <c r="AT97" s="199" t="s">
        <v>222</v>
      </c>
      <c r="AU97" s="199" t="s">
        <v>84</v>
      </c>
      <c r="AY97" s="19" t="s">
        <v>147</v>
      </c>
      <c r="BE97" s="200">
        <f t="shared" si="4"/>
        <v>0</v>
      </c>
      <c r="BF97" s="200">
        <f t="shared" si="5"/>
        <v>0</v>
      </c>
      <c r="BG97" s="200">
        <f t="shared" si="6"/>
        <v>0</v>
      </c>
      <c r="BH97" s="200">
        <f t="shared" si="7"/>
        <v>0</v>
      </c>
      <c r="BI97" s="200">
        <f t="shared" si="8"/>
        <v>0</v>
      </c>
      <c r="BJ97" s="19" t="s">
        <v>81</v>
      </c>
      <c r="BK97" s="200">
        <f t="shared" si="9"/>
        <v>0</v>
      </c>
      <c r="BL97" s="19" t="s">
        <v>880</v>
      </c>
      <c r="BM97" s="199" t="s">
        <v>1288</v>
      </c>
    </row>
    <row r="98" spans="1:65" s="2" customFormat="1" ht="14.4" customHeight="1">
      <c r="A98" s="36"/>
      <c r="B98" s="37"/>
      <c r="C98" s="248" t="s">
        <v>197</v>
      </c>
      <c r="D98" s="248" t="s">
        <v>222</v>
      </c>
      <c r="E98" s="249" t="s">
        <v>1289</v>
      </c>
      <c r="F98" s="250" t="s">
        <v>1290</v>
      </c>
      <c r="G98" s="251" t="s">
        <v>1275</v>
      </c>
      <c r="H98" s="252">
        <v>1</v>
      </c>
      <c r="I98" s="253"/>
      <c r="J98" s="254">
        <f t="shared" si="0"/>
        <v>0</v>
      </c>
      <c r="K98" s="250" t="s">
        <v>19</v>
      </c>
      <c r="L98" s="255"/>
      <c r="M98" s="256" t="s">
        <v>19</v>
      </c>
      <c r="N98" s="257" t="s">
        <v>44</v>
      </c>
      <c r="O98" s="66"/>
      <c r="P98" s="197">
        <f t="shared" si="1"/>
        <v>0</v>
      </c>
      <c r="Q98" s="197">
        <v>0</v>
      </c>
      <c r="R98" s="197">
        <f t="shared" si="2"/>
        <v>0</v>
      </c>
      <c r="S98" s="197">
        <v>0</v>
      </c>
      <c r="T98" s="197">
        <f t="shared" si="3"/>
        <v>0</v>
      </c>
      <c r="U98" s="198" t="s">
        <v>19</v>
      </c>
      <c r="V98" s="36"/>
      <c r="W98" s="36"/>
      <c r="X98" s="36"/>
      <c r="Y98" s="36"/>
      <c r="Z98" s="36"/>
      <c r="AA98" s="36"/>
      <c r="AB98" s="36"/>
      <c r="AC98" s="36"/>
      <c r="AD98" s="36"/>
      <c r="AE98" s="36"/>
      <c r="AR98" s="199" t="s">
        <v>880</v>
      </c>
      <c r="AT98" s="199" t="s">
        <v>222</v>
      </c>
      <c r="AU98" s="199" t="s">
        <v>84</v>
      </c>
      <c r="AY98" s="19" t="s">
        <v>147</v>
      </c>
      <c r="BE98" s="200">
        <f t="shared" si="4"/>
        <v>0</v>
      </c>
      <c r="BF98" s="200">
        <f t="shared" si="5"/>
        <v>0</v>
      </c>
      <c r="BG98" s="200">
        <f t="shared" si="6"/>
        <v>0</v>
      </c>
      <c r="BH98" s="200">
        <f t="shared" si="7"/>
        <v>0</v>
      </c>
      <c r="BI98" s="200">
        <f t="shared" si="8"/>
        <v>0</v>
      </c>
      <c r="BJ98" s="19" t="s">
        <v>81</v>
      </c>
      <c r="BK98" s="200">
        <f t="shared" si="9"/>
        <v>0</v>
      </c>
      <c r="BL98" s="19" t="s">
        <v>880</v>
      </c>
      <c r="BM98" s="199" t="s">
        <v>1291</v>
      </c>
    </row>
    <row r="99" spans="1:65" s="2" customFormat="1" ht="14.4" customHeight="1">
      <c r="A99" s="36"/>
      <c r="B99" s="37"/>
      <c r="C99" s="248" t="s">
        <v>202</v>
      </c>
      <c r="D99" s="248" t="s">
        <v>222</v>
      </c>
      <c r="E99" s="249" t="s">
        <v>1292</v>
      </c>
      <c r="F99" s="250" t="s">
        <v>1293</v>
      </c>
      <c r="G99" s="251" t="s">
        <v>1275</v>
      </c>
      <c r="H99" s="252">
        <v>1</v>
      </c>
      <c r="I99" s="253"/>
      <c r="J99" s="254">
        <f t="shared" si="0"/>
        <v>0</v>
      </c>
      <c r="K99" s="250" t="s">
        <v>19</v>
      </c>
      <c r="L99" s="255"/>
      <c r="M99" s="256" t="s">
        <v>19</v>
      </c>
      <c r="N99" s="257" t="s">
        <v>44</v>
      </c>
      <c r="O99" s="66"/>
      <c r="P99" s="197">
        <f t="shared" si="1"/>
        <v>0</v>
      </c>
      <c r="Q99" s="197">
        <v>0</v>
      </c>
      <c r="R99" s="197">
        <f t="shared" si="2"/>
        <v>0</v>
      </c>
      <c r="S99" s="197">
        <v>0</v>
      </c>
      <c r="T99" s="197">
        <f t="shared" si="3"/>
        <v>0</v>
      </c>
      <c r="U99" s="198" t="s">
        <v>19</v>
      </c>
      <c r="V99" s="36"/>
      <c r="W99" s="36"/>
      <c r="X99" s="36"/>
      <c r="Y99" s="36"/>
      <c r="Z99" s="36"/>
      <c r="AA99" s="36"/>
      <c r="AB99" s="36"/>
      <c r="AC99" s="36"/>
      <c r="AD99" s="36"/>
      <c r="AE99" s="36"/>
      <c r="AR99" s="199" t="s">
        <v>880</v>
      </c>
      <c r="AT99" s="199" t="s">
        <v>222</v>
      </c>
      <c r="AU99" s="199" t="s">
        <v>84</v>
      </c>
      <c r="AY99" s="19" t="s">
        <v>147</v>
      </c>
      <c r="BE99" s="200">
        <f t="shared" si="4"/>
        <v>0</v>
      </c>
      <c r="BF99" s="200">
        <f t="shared" si="5"/>
        <v>0</v>
      </c>
      <c r="BG99" s="200">
        <f t="shared" si="6"/>
        <v>0</v>
      </c>
      <c r="BH99" s="200">
        <f t="shared" si="7"/>
        <v>0</v>
      </c>
      <c r="BI99" s="200">
        <f t="shared" si="8"/>
        <v>0</v>
      </c>
      <c r="BJ99" s="19" t="s">
        <v>81</v>
      </c>
      <c r="BK99" s="200">
        <f t="shared" si="9"/>
        <v>0</v>
      </c>
      <c r="BL99" s="19" t="s">
        <v>880</v>
      </c>
      <c r="BM99" s="199" t="s">
        <v>1294</v>
      </c>
    </row>
    <row r="100" spans="1:65" s="2" customFormat="1" ht="14.4" customHeight="1">
      <c r="A100" s="36"/>
      <c r="B100" s="37"/>
      <c r="C100" s="248" t="s">
        <v>210</v>
      </c>
      <c r="D100" s="248" t="s">
        <v>222</v>
      </c>
      <c r="E100" s="249" t="s">
        <v>1295</v>
      </c>
      <c r="F100" s="250" t="s">
        <v>1296</v>
      </c>
      <c r="G100" s="251" t="s">
        <v>1275</v>
      </c>
      <c r="H100" s="252">
        <v>1</v>
      </c>
      <c r="I100" s="253"/>
      <c r="J100" s="254">
        <f t="shared" si="0"/>
        <v>0</v>
      </c>
      <c r="K100" s="250" t="s">
        <v>19</v>
      </c>
      <c r="L100" s="255"/>
      <c r="M100" s="256" t="s">
        <v>19</v>
      </c>
      <c r="N100" s="257" t="s">
        <v>44</v>
      </c>
      <c r="O100" s="66"/>
      <c r="P100" s="197">
        <f t="shared" si="1"/>
        <v>0</v>
      </c>
      <c r="Q100" s="197">
        <v>0</v>
      </c>
      <c r="R100" s="197">
        <f t="shared" si="2"/>
        <v>0</v>
      </c>
      <c r="S100" s="197">
        <v>0</v>
      </c>
      <c r="T100" s="197">
        <f t="shared" si="3"/>
        <v>0</v>
      </c>
      <c r="U100" s="198" t="s">
        <v>19</v>
      </c>
      <c r="V100" s="36"/>
      <c r="W100" s="36"/>
      <c r="X100" s="36"/>
      <c r="Y100" s="36"/>
      <c r="Z100" s="36"/>
      <c r="AA100" s="36"/>
      <c r="AB100" s="36"/>
      <c r="AC100" s="36"/>
      <c r="AD100" s="36"/>
      <c r="AE100" s="36"/>
      <c r="AR100" s="199" t="s">
        <v>880</v>
      </c>
      <c r="AT100" s="199" t="s">
        <v>222</v>
      </c>
      <c r="AU100" s="199" t="s">
        <v>84</v>
      </c>
      <c r="AY100" s="19" t="s">
        <v>147</v>
      </c>
      <c r="BE100" s="200">
        <f t="shared" si="4"/>
        <v>0</v>
      </c>
      <c r="BF100" s="200">
        <f t="shared" si="5"/>
        <v>0</v>
      </c>
      <c r="BG100" s="200">
        <f t="shared" si="6"/>
        <v>0</v>
      </c>
      <c r="BH100" s="200">
        <f t="shared" si="7"/>
        <v>0</v>
      </c>
      <c r="BI100" s="200">
        <f t="shared" si="8"/>
        <v>0</v>
      </c>
      <c r="BJ100" s="19" t="s">
        <v>81</v>
      </c>
      <c r="BK100" s="200">
        <f t="shared" si="9"/>
        <v>0</v>
      </c>
      <c r="BL100" s="19" t="s">
        <v>880</v>
      </c>
      <c r="BM100" s="199" t="s">
        <v>1297</v>
      </c>
    </row>
    <row r="101" spans="1:65" s="2" customFormat="1" ht="14.4" customHeight="1">
      <c r="A101" s="36"/>
      <c r="B101" s="37"/>
      <c r="C101" s="248" t="s">
        <v>216</v>
      </c>
      <c r="D101" s="248" t="s">
        <v>222</v>
      </c>
      <c r="E101" s="249" t="s">
        <v>1298</v>
      </c>
      <c r="F101" s="250" t="s">
        <v>1299</v>
      </c>
      <c r="G101" s="251" t="s">
        <v>1275</v>
      </c>
      <c r="H101" s="252">
        <v>1</v>
      </c>
      <c r="I101" s="253"/>
      <c r="J101" s="254">
        <f t="shared" si="0"/>
        <v>0</v>
      </c>
      <c r="K101" s="250" t="s">
        <v>19</v>
      </c>
      <c r="L101" s="255"/>
      <c r="M101" s="256" t="s">
        <v>19</v>
      </c>
      <c r="N101" s="257" t="s">
        <v>44</v>
      </c>
      <c r="O101" s="66"/>
      <c r="P101" s="197">
        <f t="shared" si="1"/>
        <v>0</v>
      </c>
      <c r="Q101" s="197">
        <v>0</v>
      </c>
      <c r="R101" s="197">
        <f t="shared" si="2"/>
        <v>0</v>
      </c>
      <c r="S101" s="197">
        <v>0</v>
      </c>
      <c r="T101" s="197">
        <f t="shared" si="3"/>
        <v>0</v>
      </c>
      <c r="U101" s="198" t="s">
        <v>19</v>
      </c>
      <c r="V101" s="36"/>
      <c r="W101" s="36"/>
      <c r="X101" s="36"/>
      <c r="Y101" s="36"/>
      <c r="Z101" s="36"/>
      <c r="AA101" s="36"/>
      <c r="AB101" s="36"/>
      <c r="AC101" s="36"/>
      <c r="AD101" s="36"/>
      <c r="AE101" s="36"/>
      <c r="AR101" s="199" t="s">
        <v>880</v>
      </c>
      <c r="AT101" s="199" t="s">
        <v>222</v>
      </c>
      <c r="AU101" s="199" t="s">
        <v>84</v>
      </c>
      <c r="AY101" s="19" t="s">
        <v>147</v>
      </c>
      <c r="BE101" s="200">
        <f t="shared" si="4"/>
        <v>0</v>
      </c>
      <c r="BF101" s="200">
        <f t="shared" si="5"/>
        <v>0</v>
      </c>
      <c r="BG101" s="200">
        <f t="shared" si="6"/>
        <v>0</v>
      </c>
      <c r="BH101" s="200">
        <f t="shared" si="7"/>
        <v>0</v>
      </c>
      <c r="BI101" s="200">
        <f t="shared" si="8"/>
        <v>0</v>
      </c>
      <c r="BJ101" s="19" t="s">
        <v>81</v>
      </c>
      <c r="BK101" s="200">
        <f t="shared" si="9"/>
        <v>0</v>
      </c>
      <c r="BL101" s="19" t="s">
        <v>880</v>
      </c>
      <c r="BM101" s="199" t="s">
        <v>1300</v>
      </c>
    </row>
    <row r="102" spans="1:65" s="2" customFormat="1" ht="14.4" customHeight="1">
      <c r="A102" s="36"/>
      <c r="B102" s="37"/>
      <c r="C102" s="248" t="s">
        <v>221</v>
      </c>
      <c r="D102" s="248" t="s">
        <v>222</v>
      </c>
      <c r="E102" s="249" t="s">
        <v>1301</v>
      </c>
      <c r="F102" s="250" t="s">
        <v>1302</v>
      </c>
      <c r="G102" s="251" t="s">
        <v>1275</v>
      </c>
      <c r="H102" s="252">
        <v>1</v>
      </c>
      <c r="I102" s="253"/>
      <c r="J102" s="254">
        <f t="shared" si="0"/>
        <v>0</v>
      </c>
      <c r="K102" s="250" t="s">
        <v>19</v>
      </c>
      <c r="L102" s="255"/>
      <c r="M102" s="256" t="s">
        <v>19</v>
      </c>
      <c r="N102" s="257" t="s">
        <v>44</v>
      </c>
      <c r="O102" s="66"/>
      <c r="P102" s="197">
        <f t="shared" si="1"/>
        <v>0</v>
      </c>
      <c r="Q102" s="197">
        <v>0</v>
      </c>
      <c r="R102" s="197">
        <f t="shared" si="2"/>
        <v>0</v>
      </c>
      <c r="S102" s="197">
        <v>0</v>
      </c>
      <c r="T102" s="197">
        <f t="shared" si="3"/>
        <v>0</v>
      </c>
      <c r="U102" s="198" t="s">
        <v>19</v>
      </c>
      <c r="V102" s="36"/>
      <c r="W102" s="36"/>
      <c r="X102" s="36"/>
      <c r="Y102" s="36"/>
      <c r="Z102" s="36"/>
      <c r="AA102" s="36"/>
      <c r="AB102" s="36"/>
      <c r="AC102" s="36"/>
      <c r="AD102" s="36"/>
      <c r="AE102" s="36"/>
      <c r="AR102" s="199" t="s">
        <v>880</v>
      </c>
      <c r="AT102" s="199" t="s">
        <v>222</v>
      </c>
      <c r="AU102" s="199" t="s">
        <v>84</v>
      </c>
      <c r="AY102" s="19" t="s">
        <v>147</v>
      </c>
      <c r="BE102" s="200">
        <f t="shared" si="4"/>
        <v>0</v>
      </c>
      <c r="BF102" s="200">
        <f t="shared" si="5"/>
        <v>0</v>
      </c>
      <c r="BG102" s="200">
        <f t="shared" si="6"/>
        <v>0</v>
      </c>
      <c r="BH102" s="200">
        <f t="shared" si="7"/>
        <v>0</v>
      </c>
      <c r="BI102" s="200">
        <f t="shared" si="8"/>
        <v>0</v>
      </c>
      <c r="BJ102" s="19" t="s">
        <v>81</v>
      </c>
      <c r="BK102" s="200">
        <f t="shared" si="9"/>
        <v>0</v>
      </c>
      <c r="BL102" s="19" t="s">
        <v>880</v>
      </c>
      <c r="BM102" s="199" t="s">
        <v>1303</v>
      </c>
    </row>
    <row r="103" spans="1:65" s="2" customFormat="1" ht="14.4" customHeight="1">
      <c r="A103" s="36"/>
      <c r="B103" s="37"/>
      <c r="C103" s="248" t="s">
        <v>229</v>
      </c>
      <c r="D103" s="248" t="s">
        <v>222</v>
      </c>
      <c r="E103" s="249" t="s">
        <v>1304</v>
      </c>
      <c r="F103" s="250" t="s">
        <v>1305</v>
      </c>
      <c r="G103" s="251" t="s">
        <v>1275</v>
      </c>
      <c r="H103" s="252">
        <v>1</v>
      </c>
      <c r="I103" s="253"/>
      <c r="J103" s="254">
        <f t="shared" si="0"/>
        <v>0</v>
      </c>
      <c r="K103" s="250" t="s">
        <v>19</v>
      </c>
      <c r="L103" s="255"/>
      <c r="M103" s="256" t="s">
        <v>19</v>
      </c>
      <c r="N103" s="257" t="s">
        <v>44</v>
      </c>
      <c r="O103" s="66"/>
      <c r="P103" s="197">
        <f t="shared" si="1"/>
        <v>0</v>
      </c>
      <c r="Q103" s="197">
        <v>0</v>
      </c>
      <c r="R103" s="197">
        <f t="shared" si="2"/>
        <v>0</v>
      </c>
      <c r="S103" s="197">
        <v>0</v>
      </c>
      <c r="T103" s="197">
        <f t="shared" si="3"/>
        <v>0</v>
      </c>
      <c r="U103" s="198" t="s">
        <v>19</v>
      </c>
      <c r="V103" s="36"/>
      <c r="W103" s="36"/>
      <c r="X103" s="36"/>
      <c r="Y103" s="36"/>
      <c r="Z103" s="36"/>
      <c r="AA103" s="36"/>
      <c r="AB103" s="36"/>
      <c r="AC103" s="36"/>
      <c r="AD103" s="36"/>
      <c r="AE103" s="36"/>
      <c r="AR103" s="199" t="s">
        <v>880</v>
      </c>
      <c r="AT103" s="199" t="s">
        <v>222</v>
      </c>
      <c r="AU103" s="199" t="s">
        <v>84</v>
      </c>
      <c r="AY103" s="19" t="s">
        <v>147</v>
      </c>
      <c r="BE103" s="200">
        <f t="shared" si="4"/>
        <v>0</v>
      </c>
      <c r="BF103" s="200">
        <f t="shared" si="5"/>
        <v>0</v>
      </c>
      <c r="BG103" s="200">
        <f t="shared" si="6"/>
        <v>0</v>
      </c>
      <c r="BH103" s="200">
        <f t="shared" si="7"/>
        <v>0</v>
      </c>
      <c r="BI103" s="200">
        <f t="shared" si="8"/>
        <v>0</v>
      </c>
      <c r="BJ103" s="19" t="s">
        <v>81</v>
      </c>
      <c r="BK103" s="200">
        <f t="shared" si="9"/>
        <v>0</v>
      </c>
      <c r="BL103" s="19" t="s">
        <v>880</v>
      </c>
      <c r="BM103" s="199" t="s">
        <v>1306</v>
      </c>
    </row>
    <row r="104" spans="1:65" s="2" customFormat="1" ht="14.4" customHeight="1">
      <c r="A104" s="36"/>
      <c r="B104" s="37"/>
      <c r="C104" s="248" t="s">
        <v>149</v>
      </c>
      <c r="D104" s="248" t="s">
        <v>222</v>
      </c>
      <c r="E104" s="249" t="s">
        <v>1307</v>
      </c>
      <c r="F104" s="250" t="s">
        <v>1308</v>
      </c>
      <c r="G104" s="251" t="s">
        <v>1275</v>
      </c>
      <c r="H104" s="252">
        <v>1</v>
      </c>
      <c r="I104" s="253"/>
      <c r="J104" s="254">
        <f t="shared" si="0"/>
        <v>0</v>
      </c>
      <c r="K104" s="250" t="s">
        <v>19</v>
      </c>
      <c r="L104" s="255"/>
      <c r="M104" s="256" t="s">
        <v>19</v>
      </c>
      <c r="N104" s="257" t="s">
        <v>44</v>
      </c>
      <c r="O104" s="66"/>
      <c r="P104" s="197">
        <f t="shared" si="1"/>
        <v>0</v>
      </c>
      <c r="Q104" s="197">
        <v>0</v>
      </c>
      <c r="R104" s="197">
        <f t="shared" si="2"/>
        <v>0</v>
      </c>
      <c r="S104" s="197">
        <v>0</v>
      </c>
      <c r="T104" s="197">
        <f t="shared" si="3"/>
        <v>0</v>
      </c>
      <c r="U104" s="198" t="s">
        <v>19</v>
      </c>
      <c r="V104" s="36"/>
      <c r="W104" s="36"/>
      <c r="X104" s="36"/>
      <c r="Y104" s="36"/>
      <c r="Z104" s="36"/>
      <c r="AA104" s="36"/>
      <c r="AB104" s="36"/>
      <c r="AC104" s="36"/>
      <c r="AD104" s="36"/>
      <c r="AE104" s="36"/>
      <c r="AR104" s="199" t="s">
        <v>880</v>
      </c>
      <c r="AT104" s="199" t="s">
        <v>222</v>
      </c>
      <c r="AU104" s="199" t="s">
        <v>84</v>
      </c>
      <c r="AY104" s="19" t="s">
        <v>147</v>
      </c>
      <c r="BE104" s="200">
        <f t="shared" si="4"/>
        <v>0</v>
      </c>
      <c r="BF104" s="200">
        <f t="shared" si="5"/>
        <v>0</v>
      </c>
      <c r="BG104" s="200">
        <f t="shared" si="6"/>
        <v>0</v>
      </c>
      <c r="BH104" s="200">
        <f t="shared" si="7"/>
        <v>0</v>
      </c>
      <c r="BI104" s="200">
        <f t="shared" si="8"/>
        <v>0</v>
      </c>
      <c r="BJ104" s="19" t="s">
        <v>81</v>
      </c>
      <c r="BK104" s="200">
        <f t="shared" si="9"/>
        <v>0</v>
      </c>
      <c r="BL104" s="19" t="s">
        <v>880</v>
      </c>
      <c r="BM104" s="199" t="s">
        <v>1309</v>
      </c>
    </row>
    <row r="105" spans="1:65" s="2" customFormat="1" ht="14.4" customHeight="1">
      <c r="A105" s="36"/>
      <c r="B105" s="37"/>
      <c r="C105" s="188" t="s">
        <v>172</v>
      </c>
      <c r="D105" s="188" t="s">
        <v>151</v>
      </c>
      <c r="E105" s="189" t="s">
        <v>1310</v>
      </c>
      <c r="F105" s="190" t="s">
        <v>1311</v>
      </c>
      <c r="G105" s="191" t="s">
        <v>1275</v>
      </c>
      <c r="H105" s="192">
        <v>1</v>
      </c>
      <c r="I105" s="193"/>
      <c r="J105" s="194">
        <f t="shared" si="0"/>
        <v>0</v>
      </c>
      <c r="K105" s="190" t="s">
        <v>19</v>
      </c>
      <c r="L105" s="41"/>
      <c r="M105" s="195" t="s">
        <v>19</v>
      </c>
      <c r="N105" s="196" t="s">
        <v>44</v>
      </c>
      <c r="O105" s="66"/>
      <c r="P105" s="197">
        <f t="shared" si="1"/>
        <v>0</v>
      </c>
      <c r="Q105" s="197">
        <v>0</v>
      </c>
      <c r="R105" s="197">
        <f t="shared" si="2"/>
        <v>0</v>
      </c>
      <c r="S105" s="197">
        <v>0</v>
      </c>
      <c r="T105" s="197">
        <f t="shared" si="3"/>
        <v>0</v>
      </c>
      <c r="U105" s="198" t="s">
        <v>19</v>
      </c>
      <c r="V105" s="36"/>
      <c r="W105" s="36"/>
      <c r="X105" s="36"/>
      <c r="Y105" s="36"/>
      <c r="Z105" s="36"/>
      <c r="AA105" s="36"/>
      <c r="AB105" s="36"/>
      <c r="AC105" s="36"/>
      <c r="AD105" s="36"/>
      <c r="AE105" s="36"/>
      <c r="AR105" s="199" t="s">
        <v>540</v>
      </c>
      <c r="AT105" s="199" t="s">
        <v>151</v>
      </c>
      <c r="AU105" s="199" t="s">
        <v>84</v>
      </c>
      <c r="AY105" s="19" t="s">
        <v>147</v>
      </c>
      <c r="BE105" s="200">
        <f t="shared" si="4"/>
        <v>0</v>
      </c>
      <c r="BF105" s="200">
        <f t="shared" si="5"/>
        <v>0</v>
      </c>
      <c r="BG105" s="200">
        <f t="shared" si="6"/>
        <v>0</v>
      </c>
      <c r="BH105" s="200">
        <f t="shared" si="7"/>
        <v>0</v>
      </c>
      <c r="BI105" s="200">
        <f t="shared" si="8"/>
        <v>0</v>
      </c>
      <c r="BJ105" s="19" t="s">
        <v>81</v>
      </c>
      <c r="BK105" s="200">
        <f t="shared" si="9"/>
        <v>0</v>
      </c>
      <c r="BL105" s="19" t="s">
        <v>540</v>
      </c>
      <c r="BM105" s="199" t="s">
        <v>1312</v>
      </c>
    </row>
    <row r="106" spans="1:65" s="2" customFormat="1" ht="14.4" customHeight="1">
      <c r="A106" s="36"/>
      <c r="B106" s="37"/>
      <c r="C106" s="188" t="s">
        <v>251</v>
      </c>
      <c r="D106" s="188" t="s">
        <v>151</v>
      </c>
      <c r="E106" s="189" t="s">
        <v>1313</v>
      </c>
      <c r="F106" s="190" t="s">
        <v>1314</v>
      </c>
      <c r="G106" s="191" t="s">
        <v>1275</v>
      </c>
      <c r="H106" s="192">
        <v>1</v>
      </c>
      <c r="I106" s="193"/>
      <c r="J106" s="194">
        <f t="shared" si="0"/>
        <v>0</v>
      </c>
      <c r="K106" s="190" t="s">
        <v>19</v>
      </c>
      <c r="L106" s="41"/>
      <c r="M106" s="195" t="s">
        <v>19</v>
      </c>
      <c r="N106" s="196" t="s">
        <v>44</v>
      </c>
      <c r="O106" s="66"/>
      <c r="P106" s="197">
        <f t="shared" si="1"/>
        <v>0</v>
      </c>
      <c r="Q106" s="197">
        <v>0</v>
      </c>
      <c r="R106" s="197">
        <f t="shared" si="2"/>
        <v>0</v>
      </c>
      <c r="S106" s="197">
        <v>0</v>
      </c>
      <c r="T106" s="197">
        <f t="shared" si="3"/>
        <v>0</v>
      </c>
      <c r="U106" s="198" t="s">
        <v>19</v>
      </c>
      <c r="V106" s="36"/>
      <c r="W106" s="36"/>
      <c r="X106" s="36"/>
      <c r="Y106" s="36"/>
      <c r="Z106" s="36"/>
      <c r="AA106" s="36"/>
      <c r="AB106" s="36"/>
      <c r="AC106" s="36"/>
      <c r="AD106" s="36"/>
      <c r="AE106" s="36"/>
      <c r="AR106" s="199" t="s">
        <v>540</v>
      </c>
      <c r="AT106" s="199" t="s">
        <v>151</v>
      </c>
      <c r="AU106" s="199" t="s">
        <v>84</v>
      </c>
      <c r="AY106" s="19" t="s">
        <v>147</v>
      </c>
      <c r="BE106" s="200">
        <f t="shared" si="4"/>
        <v>0</v>
      </c>
      <c r="BF106" s="200">
        <f t="shared" si="5"/>
        <v>0</v>
      </c>
      <c r="BG106" s="200">
        <f t="shared" si="6"/>
        <v>0</v>
      </c>
      <c r="BH106" s="200">
        <f t="shared" si="7"/>
        <v>0</v>
      </c>
      <c r="BI106" s="200">
        <f t="shared" si="8"/>
        <v>0</v>
      </c>
      <c r="BJ106" s="19" t="s">
        <v>81</v>
      </c>
      <c r="BK106" s="200">
        <f t="shared" si="9"/>
        <v>0</v>
      </c>
      <c r="BL106" s="19" t="s">
        <v>540</v>
      </c>
      <c r="BM106" s="199" t="s">
        <v>1315</v>
      </c>
    </row>
    <row r="107" spans="1:65" s="12" customFormat="1" ht="20.85" customHeight="1">
      <c r="B107" s="172"/>
      <c r="C107" s="173"/>
      <c r="D107" s="174" t="s">
        <v>71</v>
      </c>
      <c r="E107" s="186" t="s">
        <v>1316</v>
      </c>
      <c r="F107" s="186" t="s">
        <v>1270</v>
      </c>
      <c r="G107" s="173"/>
      <c r="H107" s="173"/>
      <c r="I107" s="176"/>
      <c r="J107" s="187">
        <f>BK107</f>
        <v>0</v>
      </c>
      <c r="K107" s="173"/>
      <c r="L107" s="178"/>
      <c r="M107" s="179"/>
      <c r="N107" s="180"/>
      <c r="O107" s="180"/>
      <c r="P107" s="181">
        <f>SUM(P108:P111)</f>
        <v>0</v>
      </c>
      <c r="Q107" s="180"/>
      <c r="R107" s="181">
        <f>SUM(R108:R111)</f>
        <v>0</v>
      </c>
      <c r="S107" s="180"/>
      <c r="T107" s="181">
        <f>SUM(T108:T111)</f>
        <v>0</v>
      </c>
      <c r="U107" s="182"/>
      <c r="AR107" s="183" t="s">
        <v>84</v>
      </c>
      <c r="AT107" s="184" t="s">
        <v>71</v>
      </c>
      <c r="AU107" s="184" t="s">
        <v>81</v>
      </c>
      <c r="AY107" s="183" t="s">
        <v>147</v>
      </c>
      <c r="BK107" s="185">
        <f>SUM(BK108:BK111)</f>
        <v>0</v>
      </c>
    </row>
    <row r="108" spans="1:65" s="2" customFormat="1" ht="14.4" customHeight="1">
      <c r="A108" s="36"/>
      <c r="B108" s="37"/>
      <c r="C108" s="248" t="s">
        <v>8</v>
      </c>
      <c r="D108" s="248" t="s">
        <v>222</v>
      </c>
      <c r="E108" s="249" t="s">
        <v>1317</v>
      </c>
      <c r="F108" s="250" t="s">
        <v>1318</v>
      </c>
      <c r="G108" s="251" t="s">
        <v>977</v>
      </c>
      <c r="H108" s="252">
        <v>10</v>
      </c>
      <c r="I108" s="253"/>
      <c r="J108" s="254">
        <f>ROUND(I108*H108,1)</f>
        <v>0</v>
      </c>
      <c r="K108" s="250" t="s">
        <v>19</v>
      </c>
      <c r="L108" s="255"/>
      <c r="M108" s="256" t="s">
        <v>19</v>
      </c>
      <c r="N108" s="257" t="s">
        <v>44</v>
      </c>
      <c r="O108" s="66"/>
      <c r="P108" s="197">
        <f>O108*H108</f>
        <v>0</v>
      </c>
      <c r="Q108" s="197">
        <v>0</v>
      </c>
      <c r="R108" s="197">
        <f>Q108*H108</f>
        <v>0</v>
      </c>
      <c r="S108" s="197">
        <v>0</v>
      </c>
      <c r="T108" s="197">
        <f>S108*H108</f>
        <v>0</v>
      </c>
      <c r="U108" s="198" t="s">
        <v>19</v>
      </c>
      <c r="V108" s="36"/>
      <c r="W108" s="36"/>
      <c r="X108" s="36"/>
      <c r="Y108" s="36"/>
      <c r="Z108" s="36"/>
      <c r="AA108" s="36"/>
      <c r="AB108" s="36"/>
      <c r="AC108" s="36"/>
      <c r="AD108" s="36"/>
      <c r="AE108" s="36"/>
      <c r="AR108" s="199" t="s">
        <v>880</v>
      </c>
      <c r="AT108" s="199" t="s">
        <v>222</v>
      </c>
      <c r="AU108" s="199" t="s">
        <v>84</v>
      </c>
      <c r="AY108" s="19" t="s">
        <v>147</v>
      </c>
      <c r="BE108" s="200">
        <f>IF(N108="základní",J108,0)</f>
        <v>0</v>
      </c>
      <c r="BF108" s="200">
        <f>IF(N108="snížená",J108,0)</f>
        <v>0</v>
      </c>
      <c r="BG108" s="200">
        <f>IF(N108="zákl. přenesená",J108,0)</f>
        <v>0</v>
      </c>
      <c r="BH108" s="200">
        <f>IF(N108="sníž. přenesená",J108,0)</f>
        <v>0</v>
      </c>
      <c r="BI108" s="200">
        <f>IF(N108="nulová",J108,0)</f>
        <v>0</v>
      </c>
      <c r="BJ108" s="19" t="s">
        <v>81</v>
      </c>
      <c r="BK108" s="200">
        <f>ROUND(I108*H108,1)</f>
        <v>0</v>
      </c>
      <c r="BL108" s="19" t="s">
        <v>880</v>
      </c>
      <c r="BM108" s="199" t="s">
        <v>1319</v>
      </c>
    </row>
    <row r="109" spans="1:65" s="2" customFormat="1" ht="14.4" customHeight="1">
      <c r="A109" s="36"/>
      <c r="B109" s="37"/>
      <c r="C109" s="248" t="s">
        <v>189</v>
      </c>
      <c r="D109" s="248" t="s">
        <v>222</v>
      </c>
      <c r="E109" s="249" t="s">
        <v>1320</v>
      </c>
      <c r="F109" s="250" t="s">
        <v>1321</v>
      </c>
      <c r="G109" s="251" t="s">
        <v>1275</v>
      </c>
      <c r="H109" s="252">
        <v>1</v>
      </c>
      <c r="I109" s="253"/>
      <c r="J109" s="254">
        <f>ROUND(I109*H109,1)</f>
        <v>0</v>
      </c>
      <c r="K109" s="250" t="s">
        <v>19</v>
      </c>
      <c r="L109" s="255"/>
      <c r="M109" s="256" t="s">
        <v>19</v>
      </c>
      <c r="N109" s="257" t="s">
        <v>44</v>
      </c>
      <c r="O109" s="66"/>
      <c r="P109" s="197">
        <f>O109*H109</f>
        <v>0</v>
      </c>
      <c r="Q109" s="197">
        <v>0</v>
      </c>
      <c r="R109" s="197">
        <f>Q109*H109</f>
        <v>0</v>
      </c>
      <c r="S109" s="197">
        <v>0</v>
      </c>
      <c r="T109" s="197">
        <f>S109*H109</f>
        <v>0</v>
      </c>
      <c r="U109" s="198" t="s">
        <v>19</v>
      </c>
      <c r="V109" s="36"/>
      <c r="W109" s="36"/>
      <c r="X109" s="36"/>
      <c r="Y109" s="36"/>
      <c r="Z109" s="36"/>
      <c r="AA109" s="36"/>
      <c r="AB109" s="36"/>
      <c r="AC109" s="36"/>
      <c r="AD109" s="36"/>
      <c r="AE109" s="36"/>
      <c r="AR109" s="199" t="s">
        <v>880</v>
      </c>
      <c r="AT109" s="199" t="s">
        <v>222</v>
      </c>
      <c r="AU109" s="199" t="s">
        <v>84</v>
      </c>
      <c r="AY109" s="19" t="s">
        <v>147</v>
      </c>
      <c r="BE109" s="200">
        <f>IF(N109="základní",J109,0)</f>
        <v>0</v>
      </c>
      <c r="BF109" s="200">
        <f>IF(N109="snížená",J109,0)</f>
        <v>0</v>
      </c>
      <c r="BG109" s="200">
        <f>IF(N109="zákl. přenesená",J109,0)</f>
        <v>0</v>
      </c>
      <c r="BH109" s="200">
        <f>IF(N109="sníž. přenesená",J109,0)</f>
        <v>0</v>
      </c>
      <c r="BI109" s="200">
        <f>IF(N109="nulová",J109,0)</f>
        <v>0</v>
      </c>
      <c r="BJ109" s="19" t="s">
        <v>81</v>
      </c>
      <c r="BK109" s="200">
        <f>ROUND(I109*H109,1)</f>
        <v>0</v>
      </c>
      <c r="BL109" s="19" t="s">
        <v>880</v>
      </c>
      <c r="BM109" s="199" t="s">
        <v>1322</v>
      </c>
    </row>
    <row r="110" spans="1:65" s="2" customFormat="1" ht="14.4" customHeight="1">
      <c r="A110" s="36"/>
      <c r="B110" s="37"/>
      <c r="C110" s="248" t="s">
        <v>283</v>
      </c>
      <c r="D110" s="248" t="s">
        <v>222</v>
      </c>
      <c r="E110" s="249" t="s">
        <v>1323</v>
      </c>
      <c r="F110" s="250" t="s">
        <v>1324</v>
      </c>
      <c r="G110" s="251" t="s">
        <v>1275</v>
      </c>
      <c r="H110" s="252">
        <v>2</v>
      </c>
      <c r="I110" s="253"/>
      <c r="J110" s="254">
        <f>ROUND(I110*H110,1)</f>
        <v>0</v>
      </c>
      <c r="K110" s="250" t="s">
        <v>19</v>
      </c>
      <c r="L110" s="255"/>
      <c r="M110" s="256" t="s">
        <v>19</v>
      </c>
      <c r="N110" s="257" t="s">
        <v>44</v>
      </c>
      <c r="O110" s="66"/>
      <c r="P110" s="197">
        <f>O110*H110</f>
        <v>0</v>
      </c>
      <c r="Q110" s="197">
        <v>0</v>
      </c>
      <c r="R110" s="197">
        <f>Q110*H110</f>
        <v>0</v>
      </c>
      <c r="S110" s="197">
        <v>0</v>
      </c>
      <c r="T110" s="197">
        <f>S110*H110</f>
        <v>0</v>
      </c>
      <c r="U110" s="198" t="s">
        <v>19</v>
      </c>
      <c r="V110" s="36"/>
      <c r="W110" s="36"/>
      <c r="X110" s="36"/>
      <c r="Y110" s="36"/>
      <c r="Z110" s="36"/>
      <c r="AA110" s="36"/>
      <c r="AB110" s="36"/>
      <c r="AC110" s="36"/>
      <c r="AD110" s="36"/>
      <c r="AE110" s="36"/>
      <c r="AR110" s="199" t="s">
        <v>880</v>
      </c>
      <c r="AT110" s="199" t="s">
        <v>222</v>
      </c>
      <c r="AU110" s="199" t="s">
        <v>84</v>
      </c>
      <c r="AY110" s="19" t="s">
        <v>147</v>
      </c>
      <c r="BE110" s="200">
        <f>IF(N110="základní",J110,0)</f>
        <v>0</v>
      </c>
      <c r="BF110" s="200">
        <f>IF(N110="snížená",J110,0)</f>
        <v>0</v>
      </c>
      <c r="BG110" s="200">
        <f>IF(N110="zákl. přenesená",J110,0)</f>
        <v>0</v>
      </c>
      <c r="BH110" s="200">
        <f>IF(N110="sníž. přenesená",J110,0)</f>
        <v>0</v>
      </c>
      <c r="BI110" s="200">
        <f>IF(N110="nulová",J110,0)</f>
        <v>0</v>
      </c>
      <c r="BJ110" s="19" t="s">
        <v>81</v>
      </c>
      <c r="BK110" s="200">
        <f>ROUND(I110*H110,1)</f>
        <v>0</v>
      </c>
      <c r="BL110" s="19" t="s">
        <v>880</v>
      </c>
      <c r="BM110" s="199" t="s">
        <v>1325</v>
      </c>
    </row>
    <row r="111" spans="1:65" s="2" customFormat="1" ht="14.4" customHeight="1">
      <c r="A111" s="36"/>
      <c r="B111" s="37"/>
      <c r="C111" s="248" t="s">
        <v>208</v>
      </c>
      <c r="D111" s="248" t="s">
        <v>222</v>
      </c>
      <c r="E111" s="249" t="s">
        <v>1326</v>
      </c>
      <c r="F111" s="250" t="s">
        <v>1327</v>
      </c>
      <c r="G111" s="251" t="s">
        <v>1275</v>
      </c>
      <c r="H111" s="252">
        <v>5</v>
      </c>
      <c r="I111" s="253"/>
      <c r="J111" s="254">
        <f>ROUND(I111*H111,1)</f>
        <v>0</v>
      </c>
      <c r="K111" s="250" t="s">
        <v>19</v>
      </c>
      <c r="L111" s="255"/>
      <c r="M111" s="256" t="s">
        <v>19</v>
      </c>
      <c r="N111" s="257" t="s">
        <v>44</v>
      </c>
      <c r="O111" s="66"/>
      <c r="P111" s="197">
        <f>O111*H111</f>
        <v>0</v>
      </c>
      <c r="Q111" s="197">
        <v>0</v>
      </c>
      <c r="R111" s="197">
        <f>Q111*H111</f>
        <v>0</v>
      </c>
      <c r="S111" s="197">
        <v>0</v>
      </c>
      <c r="T111" s="197">
        <f>S111*H111</f>
        <v>0</v>
      </c>
      <c r="U111" s="198" t="s">
        <v>19</v>
      </c>
      <c r="V111" s="36"/>
      <c r="W111" s="36"/>
      <c r="X111" s="36"/>
      <c r="Y111" s="36"/>
      <c r="Z111" s="36"/>
      <c r="AA111" s="36"/>
      <c r="AB111" s="36"/>
      <c r="AC111" s="36"/>
      <c r="AD111" s="36"/>
      <c r="AE111" s="36"/>
      <c r="AR111" s="199" t="s">
        <v>880</v>
      </c>
      <c r="AT111" s="199" t="s">
        <v>222</v>
      </c>
      <c r="AU111" s="199" t="s">
        <v>84</v>
      </c>
      <c r="AY111" s="19" t="s">
        <v>147</v>
      </c>
      <c r="BE111" s="200">
        <f>IF(N111="základní",J111,0)</f>
        <v>0</v>
      </c>
      <c r="BF111" s="200">
        <f>IF(N111="snížená",J111,0)</f>
        <v>0</v>
      </c>
      <c r="BG111" s="200">
        <f>IF(N111="zákl. přenesená",J111,0)</f>
        <v>0</v>
      </c>
      <c r="BH111" s="200">
        <f>IF(N111="sníž. přenesená",J111,0)</f>
        <v>0</v>
      </c>
      <c r="BI111" s="200">
        <f>IF(N111="nulová",J111,0)</f>
        <v>0</v>
      </c>
      <c r="BJ111" s="19" t="s">
        <v>81</v>
      </c>
      <c r="BK111" s="200">
        <f>ROUND(I111*H111,1)</f>
        <v>0</v>
      </c>
      <c r="BL111" s="19" t="s">
        <v>880</v>
      </c>
      <c r="BM111" s="199" t="s">
        <v>1328</v>
      </c>
    </row>
    <row r="112" spans="1:65" s="12" customFormat="1" ht="20.85" customHeight="1">
      <c r="B112" s="172"/>
      <c r="C112" s="173"/>
      <c r="D112" s="174" t="s">
        <v>71</v>
      </c>
      <c r="E112" s="186" t="s">
        <v>1329</v>
      </c>
      <c r="F112" s="186" t="s">
        <v>1330</v>
      </c>
      <c r="G112" s="173"/>
      <c r="H112" s="173"/>
      <c r="I112" s="176"/>
      <c r="J112" s="187">
        <f>BK112</f>
        <v>0</v>
      </c>
      <c r="K112" s="173"/>
      <c r="L112" s="178"/>
      <c r="M112" s="179"/>
      <c r="N112" s="180"/>
      <c r="O112" s="180"/>
      <c r="P112" s="181">
        <f>SUM(P113:P114)</f>
        <v>0</v>
      </c>
      <c r="Q112" s="180"/>
      <c r="R112" s="181">
        <f>SUM(R113:R114)</f>
        <v>0</v>
      </c>
      <c r="S112" s="180"/>
      <c r="T112" s="181">
        <f>SUM(T113:T114)</f>
        <v>0</v>
      </c>
      <c r="U112" s="182"/>
      <c r="AR112" s="183" t="s">
        <v>84</v>
      </c>
      <c r="AT112" s="184" t="s">
        <v>71</v>
      </c>
      <c r="AU112" s="184" t="s">
        <v>81</v>
      </c>
      <c r="AY112" s="183" t="s">
        <v>147</v>
      </c>
      <c r="BK112" s="185">
        <f>SUM(BK113:BK114)</f>
        <v>0</v>
      </c>
    </row>
    <row r="113" spans="1:65" s="2" customFormat="1" ht="14.4" customHeight="1">
      <c r="A113" s="36"/>
      <c r="B113" s="37"/>
      <c r="C113" s="188" t="s">
        <v>299</v>
      </c>
      <c r="D113" s="188" t="s">
        <v>151</v>
      </c>
      <c r="E113" s="189" t="s">
        <v>1331</v>
      </c>
      <c r="F113" s="190" t="s">
        <v>1332</v>
      </c>
      <c r="G113" s="191" t="s">
        <v>967</v>
      </c>
      <c r="H113" s="258"/>
      <c r="I113" s="193"/>
      <c r="J113" s="194">
        <f>ROUND(I113*H113,1)</f>
        <v>0</v>
      </c>
      <c r="K113" s="190" t="s">
        <v>19</v>
      </c>
      <c r="L113" s="41"/>
      <c r="M113" s="195" t="s">
        <v>19</v>
      </c>
      <c r="N113" s="196" t="s">
        <v>44</v>
      </c>
      <c r="O113" s="66"/>
      <c r="P113" s="197">
        <f>O113*H113</f>
        <v>0</v>
      </c>
      <c r="Q113" s="197">
        <v>0</v>
      </c>
      <c r="R113" s="197">
        <f>Q113*H113</f>
        <v>0</v>
      </c>
      <c r="S113" s="197">
        <v>0</v>
      </c>
      <c r="T113" s="197">
        <f>S113*H113</f>
        <v>0</v>
      </c>
      <c r="U113" s="198" t="s">
        <v>19</v>
      </c>
      <c r="V113" s="36"/>
      <c r="W113" s="36"/>
      <c r="X113" s="36"/>
      <c r="Y113" s="36"/>
      <c r="Z113" s="36"/>
      <c r="AA113" s="36"/>
      <c r="AB113" s="36"/>
      <c r="AC113" s="36"/>
      <c r="AD113" s="36"/>
      <c r="AE113" s="36"/>
      <c r="AR113" s="199" t="s">
        <v>540</v>
      </c>
      <c r="AT113" s="199" t="s">
        <v>151</v>
      </c>
      <c r="AU113" s="199" t="s">
        <v>84</v>
      </c>
      <c r="AY113" s="19" t="s">
        <v>147</v>
      </c>
      <c r="BE113" s="200">
        <f>IF(N113="základní",J113,0)</f>
        <v>0</v>
      </c>
      <c r="BF113" s="200">
        <f>IF(N113="snížená",J113,0)</f>
        <v>0</v>
      </c>
      <c r="BG113" s="200">
        <f>IF(N113="zákl. přenesená",J113,0)</f>
        <v>0</v>
      </c>
      <c r="BH113" s="200">
        <f>IF(N113="sníž. přenesená",J113,0)</f>
        <v>0</v>
      </c>
      <c r="BI113" s="200">
        <f>IF(N113="nulová",J113,0)</f>
        <v>0</v>
      </c>
      <c r="BJ113" s="19" t="s">
        <v>81</v>
      </c>
      <c r="BK113" s="200">
        <f>ROUND(I113*H113,1)</f>
        <v>0</v>
      </c>
      <c r="BL113" s="19" t="s">
        <v>540</v>
      </c>
      <c r="BM113" s="199" t="s">
        <v>1333</v>
      </c>
    </row>
    <row r="114" spans="1:65" s="2" customFormat="1" ht="14.4" customHeight="1">
      <c r="A114" s="36"/>
      <c r="B114" s="37"/>
      <c r="C114" s="188" t="s">
        <v>307</v>
      </c>
      <c r="D114" s="188" t="s">
        <v>151</v>
      </c>
      <c r="E114" s="189" t="s">
        <v>1334</v>
      </c>
      <c r="F114" s="190" t="s">
        <v>1335</v>
      </c>
      <c r="G114" s="191" t="s">
        <v>967</v>
      </c>
      <c r="H114" s="258"/>
      <c r="I114" s="193"/>
      <c r="J114" s="194">
        <f>ROUND(I114*H114,1)</f>
        <v>0</v>
      </c>
      <c r="K114" s="190" t="s">
        <v>19</v>
      </c>
      <c r="L114" s="41"/>
      <c r="M114" s="195" t="s">
        <v>19</v>
      </c>
      <c r="N114" s="196" t="s">
        <v>44</v>
      </c>
      <c r="O114" s="66"/>
      <c r="P114" s="197">
        <f>O114*H114</f>
        <v>0</v>
      </c>
      <c r="Q114" s="197">
        <v>0</v>
      </c>
      <c r="R114" s="197">
        <f>Q114*H114</f>
        <v>0</v>
      </c>
      <c r="S114" s="197">
        <v>0</v>
      </c>
      <c r="T114" s="197">
        <f>S114*H114</f>
        <v>0</v>
      </c>
      <c r="U114" s="198" t="s">
        <v>19</v>
      </c>
      <c r="V114" s="36"/>
      <c r="W114" s="36"/>
      <c r="X114" s="36"/>
      <c r="Y114" s="36"/>
      <c r="Z114" s="36"/>
      <c r="AA114" s="36"/>
      <c r="AB114" s="36"/>
      <c r="AC114" s="36"/>
      <c r="AD114" s="36"/>
      <c r="AE114" s="36"/>
      <c r="AR114" s="199" t="s">
        <v>540</v>
      </c>
      <c r="AT114" s="199" t="s">
        <v>151</v>
      </c>
      <c r="AU114" s="199" t="s">
        <v>84</v>
      </c>
      <c r="AY114" s="19" t="s">
        <v>147</v>
      </c>
      <c r="BE114" s="200">
        <f>IF(N114="základní",J114,0)</f>
        <v>0</v>
      </c>
      <c r="BF114" s="200">
        <f>IF(N114="snížená",J114,0)</f>
        <v>0</v>
      </c>
      <c r="BG114" s="200">
        <f>IF(N114="zákl. přenesená",J114,0)</f>
        <v>0</v>
      </c>
      <c r="BH114" s="200">
        <f>IF(N114="sníž. přenesená",J114,0)</f>
        <v>0</v>
      </c>
      <c r="BI114" s="200">
        <f>IF(N114="nulová",J114,0)</f>
        <v>0</v>
      </c>
      <c r="BJ114" s="19" t="s">
        <v>81</v>
      </c>
      <c r="BK114" s="200">
        <f>ROUND(I114*H114,1)</f>
        <v>0</v>
      </c>
      <c r="BL114" s="19" t="s">
        <v>540</v>
      </c>
      <c r="BM114" s="199" t="s">
        <v>1336</v>
      </c>
    </row>
    <row r="115" spans="1:65" s="12" customFormat="1" ht="22.8" customHeight="1">
      <c r="B115" s="172"/>
      <c r="C115" s="173"/>
      <c r="D115" s="174" t="s">
        <v>71</v>
      </c>
      <c r="E115" s="186" t="s">
        <v>1337</v>
      </c>
      <c r="F115" s="186" t="s">
        <v>1338</v>
      </c>
      <c r="G115" s="173"/>
      <c r="H115" s="173"/>
      <c r="I115" s="176"/>
      <c r="J115" s="187">
        <f>BK115</f>
        <v>0</v>
      </c>
      <c r="K115" s="173"/>
      <c r="L115" s="178"/>
      <c r="M115" s="179"/>
      <c r="N115" s="180"/>
      <c r="O115" s="180"/>
      <c r="P115" s="181">
        <f>SUM(P116:P128)</f>
        <v>0</v>
      </c>
      <c r="Q115" s="180"/>
      <c r="R115" s="181">
        <f>SUM(R116:R128)</f>
        <v>0</v>
      </c>
      <c r="S115" s="180"/>
      <c r="T115" s="181">
        <f>SUM(T116:T128)</f>
        <v>0</v>
      </c>
      <c r="U115" s="182"/>
      <c r="AR115" s="183" t="s">
        <v>84</v>
      </c>
      <c r="AT115" s="184" t="s">
        <v>71</v>
      </c>
      <c r="AU115" s="184" t="s">
        <v>77</v>
      </c>
      <c r="AY115" s="183" t="s">
        <v>147</v>
      </c>
      <c r="BK115" s="185">
        <f>SUM(BK116:BK128)</f>
        <v>0</v>
      </c>
    </row>
    <row r="116" spans="1:65" s="2" customFormat="1" ht="14.4" customHeight="1">
      <c r="A116" s="36"/>
      <c r="B116" s="37"/>
      <c r="C116" s="248" t="s">
        <v>7</v>
      </c>
      <c r="D116" s="248" t="s">
        <v>222</v>
      </c>
      <c r="E116" s="249" t="s">
        <v>1339</v>
      </c>
      <c r="F116" s="250" t="s">
        <v>1340</v>
      </c>
      <c r="G116" s="251" t="s">
        <v>310</v>
      </c>
      <c r="H116" s="252">
        <v>35</v>
      </c>
      <c r="I116" s="253"/>
      <c r="J116" s="254">
        <f t="shared" ref="J116:J128" si="10">ROUND(I116*H116,1)</f>
        <v>0</v>
      </c>
      <c r="K116" s="250" t="s">
        <v>19</v>
      </c>
      <c r="L116" s="255"/>
      <c r="M116" s="256" t="s">
        <v>19</v>
      </c>
      <c r="N116" s="257" t="s">
        <v>44</v>
      </c>
      <c r="O116" s="66"/>
      <c r="P116" s="197">
        <f t="shared" ref="P116:P128" si="11">O116*H116</f>
        <v>0</v>
      </c>
      <c r="Q116" s="197">
        <v>0</v>
      </c>
      <c r="R116" s="197">
        <f t="shared" ref="R116:R128" si="12">Q116*H116</f>
        <v>0</v>
      </c>
      <c r="S116" s="197">
        <v>0</v>
      </c>
      <c r="T116" s="197">
        <f t="shared" ref="T116:T128" si="13">S116*H116</f>
        <v>0</v>
      </c>
      <c r="U116" s="198" t="s">
        <v>19</v>
      </c>
      <c r="V116" s="36"/>
      <c r="W116" s="36"/>
      <c r="X116" s="36"/>
      <c r="Y116" s="36"/>
      <c r="Z116" s="36"/>
      <c r="AA116" s="36"/>
      <c r="AB116" s="36"/>
      <c r="AC116" s="36"/>
      <c r="AD116" s="36"/>
      <c r="AE116" s="36"/>
      <c r="AR116" s="199" t="s">
        <v>880</v>
      </c>
      <c r="AT116" s="199" t="s">
        <v>222</v>
      </c>
      <c r="AU116" s="199" t="s">
        <v>81</v>
      </c>
      <c r="AY116" s="19" t="s">
        <v>147</v>
      </c>
      <c r="BE116" s="200">
        <f t="shared" ref="BE116:BE128" si="14">IF(N116="základní",J116,0)</f>
        <v>0</v>
      </c>
      <c r="BF116" s="200">
        <f t="shared" ref="BF116:BF128" si="15">IF(N116="snížená",J116,0)</f>
        <v>0</v>
      </c>
      <c r="BG116" s="200">
        <f t="shared" ref="BG116:BG128" si="16">IF(N116="zákl. přenesená",J116,0)</f>
        <v>0</v>
      </c>
      <c r="BH116" s="200">
        <f t="shared" ref="BH116:BH128" si="17">IF(N116="sníž. přenesená",J116,0)</f>
        <v>0</v>
      </c>
      <c r="BI116" s="200">
        <f t="shared" ref="BI116:BI128" si="18">IF(N116="nulová",J116,0)</f>
        <v>0</v>
      </c>
      <c r="BJ116" s="19" t="s">
        <v>81</v>
      </c>
      <c r="BK116" s="200">
        <f t="shared" ref="BK116:BK128" si="19">ROUND(I116*H116,1)</f>
        <v>0</v>
      </c>
      <c r="BL116" s="19" t="s">
        <v>880</v>
      </c>
      <c r="BM116" s="199" t="s">
        <v>1341</v>
      </c>
    </row>
    <row r="117" spans="1:65" s="2" customFormat="1" ht="14.4" customHeight="1">
      <c r="A117" s="36"/>
      <c r="B117" s="37"/>
      <c r="C117" s="248" t="s">
        <v>320</v>
      </c>
      <c r="D117" s="248" t="s">
        <v>222</v>
      </c>
      <c r="E117" s="249" t="s">
        <v>1342</v>
      </c>
      <c r="F117" s="250" t="s">
        <v>1343</v>
      </c>
      <c r="G117" s="251" t="s">
        <v>310</v>
      </c>
      <c r="H117" s="252">
        <v>35</v>
      </c>
      <c r="I117" s="253"/>
      <c r="J117" s="254">
        <f t="shared" si="10"/>
        <v>0</v>
      </c>
      <c r="K117" s="250" t="s">
        <v>19</v>
      </c>
      <c r="L117" s="255"/>
      <c r="M117" s="256" t="s">
        <v>19</v>
      </c>
      <c r="N117" s="257" t="s">
        <v>44</v>
      </c>
      <c r="O117" s="66"/>
      <c r="P117" s="197">
        <f t="shared" si="11"/>
        <v>0</v>
      </c>
      <c r="Q117" s="197">
        <v>0</v>
      </c>
      <c r="R117" s="197">
        <f t="shared" si="12"/>
        <v>0</v>
      </c>
      <c r="S117" s="197">
        <v>0</v>
      </c>
      <c r="T117" s="197">
        <f t="shared" si="13"/>
        <v>0</v>
      </c>
      <c r="U117" s="198" t="s">
        <v>19</v>
      </c>
      <c r="V117" s="36"/>
      <c r="W117" s="36"/>
      <c r="X117" s="36"/>
      <c r="Y117" s="36"/>
      <c r="Z117" s="36"/>
      <c r="AA117" s="36"/>
      <c r="AB117" s="36"/>
      <c r="AC117" s="36"/>
      <c r="AD117" s="36"/>
      <c r="AE117" s="36"/>
      <c r="AR117" s="199" t="s">
        <v>880</v>
      </c>
      <c r="AT117" s="199" t="s">
        <v>222</v>
      </c>
      <c r="AU117" s="199" t="s">
        <v>81</v>
      </c>
      <c r="AY117" s="19" t="s">
        <v>147</v>
      </c>
      <c r="BE117" s="200">
        <f t="shared" si="14"/>
        <v>0</v>
      </c>
      <c r="BF117" s="200">
        <f t="shared" si="15"/>
        <v>0</v>
      </c>
      <c r="BG117" s="200">
        <f t="shared" si="16"/>
        <v>0</v>
      </c>
      <c r="BH117" s="200">
        <f t="shared" si="17"/>
        <v>0</v>
      </c>
      <c r="BI117" s="200">
        <f t="shared" si="18"/>
        <v>0</v>
      </c>
      <c r="BJ117" s="19" t="s">
        <v>81</v>
      </c>
      <c r="BK117" s="200">
        <f t="shared" si="19"/>
        <v>0</v>
      </c>
      <c r="BL117" s="19" t="s">
        <v>880</v>
      </c>
      <c r="BM117" s="199" t="s">
        <v>1344</v>
      </c>
    </row>
    <row r="118" spans="1:65" s="2" customFormat="1" ht="14.4" customHeight="1">
      <c r="A118" s="36"/>
      <c r="B118" s="37"/>
      <c r="C118" s="248" t="s">
        <v>325</v>
      </c>
      <c r="D118" s="248" t="s">
        <v>222</v>
      </c>
      <c r="E118" s="249" t="s">
        <v>1345</v>
      </c>
      <c r="F118" s="250" t="s">
        <v>1346</v>
      </c>
      <c r="G118" s="251" t="s">
        <v>1275</v>
      </c>
      <c r="H118" s="252">
        <v>1</v>
      </c>
      <c r="I118" s="253"/>
      <c r="J118" s="254">
        <f t="shared" si="10"/>
        <v>0</v>
      </c>
      <c r="K118" s="250" t="s">
        <v>19</v>
      </c>
      <c r="L118" s="255"/>
      <c r="M118" s="256" t="s">
        <v>19</v>
      </c>
      <c r="N118" s="257" t="s">
        <v>44</v>
      </c>
      <c r="O118" s="66"/>
      <c r="P118" s="197">
        <f t="shared" si="11"/>
        <v>0</v>
      </c>
      <c r="Q118" s="197">
        <v>0</v>
      </c>
      <c r="R118" s="197">
        <f t="shared" si="12"/>
        <v>0</v>
      </c>
      <c r="S118" s="197">
        <v>0</v>
      </c>
      <c r="T118" s="197">
        <f t="shared" si="13"/>
        <v>0</v>
      </c>
      <c r="U118" s="198" t="s">
        <v>19</v>
      </c>
      <c r="V118" s="36"/>
      <c r="W118" s="36"/>
      <c r="X118" s="36"/>
      <c r="Y118" s="36"/>
      <c r="Z118" s="36"/>
      <c r="AA118" s="36"/>
      <c r="AB118" s="36"/>
      <c r="AC118" s="36"/>
      <c r="AD118" s="36"/>
      <c r="AE118" s="36"/>
      <c r="AR118" s="199" t="s">
        <v>880</v>
      </c>
      <c r="AT118" s="199" t="s">
        <v>222</v>
      </c>
      <c r="AU118" s="199" t="s">
        <v>81</v>
      </c>
      <c r="AY118" s="19" t="s">
        <v>147</v>
      </c>
      <c r="BE118" s="200">
        <f t="shared" si="14"/>
        <v>0</v>
      </c>
      <c r="BF118" s="200">
        <f t="shared" si="15"/>
        <v>0</v>
      </c>
      <c r="BG118" s="200">
        <f t="shared" si="16"/>
        <v>0</v>
      </c>
      <c r="BH118" s="200">
        <f t="shared" si="17"/>
        <v>0</v>
      </c>
      <c r="BI118" s="200">
        <f t="shared" si="18"/>
        <v>0</v>
      </c>
      <c r="BJ118" s="19" t="s">
        <v>81</v>
      </c>
      <c r="BK118" s="200">
        <f t="shared" si="19"/>
        <v>0</v>
      </c>
      <c r="BL118" s="19" t="s">
        <v>880</v>
      </c>
      <c r="BM118" s="199" t="s">
        <v>1347</v>
      </c>
    </row>
    <row r="119" spans="1:65" s="2" customFormat="1" ht="14.4" customHeight="1">
      <c r="A119" s="36"/>
      <c r="B119" s="37"/>
      <c r="C119" s="248" t="s">
        <v>333</v>
      </c>
      <c r="D119" s="248" t="s">
        <v>222</v>
      </c>
      <c r="E119" s="249" t="s">
        <v>1348</v>
      </c>
      <c r="F119" s="250" t="s">
        <v>1349</v>
      </c>
      <c r="G119" s="251" t="s">
        <v>310</v>
      </c>
      <c r="H119" s="252">
        <v>5</v>
      </c>
      <c r="I119" s="253"/>
      <c r="J119" s="254">
        <f t="shared" si="10"/>
        <v>0</v>
      </c>
      <c r="K119" s="250" t="s">
        <v>19</v>
      </c>
      <c r="L119" s="255"/>
      <c r="M119" s="256" t="s">
        <v>19</v>
      </c>
      <c r="N119" s="257" t="s">
        <v>44</v>
      </c>
      <c r="O119" s="66"/>
      <c r="P119" s="197">
        <f t="shared" si="11"/>
        <v>0</v>
      </c>
      <c r="Q119" s="197">
        <v>0</v>
      </c>
      <c r="R119" s="197">
        <f t="shared" si="12"/>
        <v>0</v>
      </c>
      <c r="S119" s="197">
        <v>0</v>
      </c>
      <c r="T119" s="197">
        <f t="shared" si="13"/>
        <v>0</v>
      </c>
      <c r="U119" s="198" t="s">
        <v>19</v>
      </c>
      <c r="V119" s="36"/>
      <c r="W119" s="36"/>
      <c r="X119" s="36"/>
      <c r="Y119" s="36"/>
      <c r="Z119" s="36"/>
      <c r="AA119" s="36"/>
      <c r="AB119" s="36"/>
      <c r="AC119" s="36"/>
      <c r="AD119" s="36"/>
      <c r="AE119" s="36"/>
      <c r="AR119" s="199" t="s">
        <v>880</v>
      </c>
      <c r="AT119" s="199" t="s">
        <v>222</v>
      </c>
      <c r="AU119" s="199" t="s">
        <v>81</v>
      </c>
      <c r="AY119" s="19" t="s">
        <v>147</v>
      </c>
      <c r="BE119" s="200">
        <f t="shared" si="14"/>
        <v>0</v>
      </c>
      <c r="BF119" s="200">
        <f t="shared" si="15"/>
        <v>0</v>
      </c>
      <c r="BG119" s="200">
        <f t="shared" si="16"/>
        <v>0</v>
      </c>
      <c r="BH119" s="200">
        <f t="shared" si="17"/>
        <v>0</v>
      </c>
      <c r="BI119" s="200">
        <f t="shared" si="18"/>
        <v>0</v>
      </c>
      <c r="BJ119" s="19" t="s">
        <v>81</v>
      </c>
      <c r="BK119" s="200">
        <f t="shared" si="19"/>
        <v>0</v>
      </c>
      <c r="BL119" s="19" t="s">
        <v>880</v>
      </c>
      <c r="BM119" s="199" t="s">
        <v>1350</v>
      </c>
    </row>
    <row r="120" spans="1:65" s="2" customFormat="1" ht="14.4" customHeight="1">
      <c r="A120" s="36"/>
      <c r="B120" s="37"/>
      <c r="C120" s="248" t="s">
        <v>337</v>
      </c>
      <c r="D120" s="248" t="s">
        <v>222</v>
      </c>
      <c r="E120" s="249" t="s">
        <v>1351</v>
      </c>
      <c r="F120" s="250" t="s">
        <v>1352</v>
      </c>
      <c r="G120" s="251" t="s">
        <v>310</v>
      </c>
      <c r="H120" s="252">
        <v>125</v>
      </c>
      <c r="I120" s="253"/>
      <c r="J120" s="254">
        <f t="shared" si="10"/>
        <v>0</v>
      </c>
      <c r="K120" s="250" t="s">
        <v>19</v>
      </c>
      <c r="L120" s="255"/>
      <c r="M120" s="256" t="s">
        <v>19</v>
      </c>
      <c r="N120" s="257" t="s">
        <v>44</v>
      </c>
      <c r="O120" s="66"/>
      <c r="P120" s="197">
        <f t="shared" si="11"/>
        <v>0</v>
      </c>
      <c r="Q120" s="197">
        <v>0</v>
      </c>
      <c r="R120" s="197">
        <f t="shared" si="12"/>
        <v>0</v>
      </c>
      <c r="S120" s="197">
        <v>0</v>
      </c>
      <c r="T120" s="197">
        <f t="shared" si="13"/>
        <v>0</v>
      </c>
      <c r="U120" s="198" t="s">
        <v>19</v>
      </c>
      <c r="V120" s="36"/>
      <c r="W120" s="36"/>
      <c r="X120" s="36"/>
      <c r="Y120" s="36"/>
      <c r="Z120" s="36"/>
      <c r="AA120" s="36"/>
      <c r="AB120" s="36"/>
      <c r="AC120" s="36"/>
      <c r="AD120" s="36"/>
      <c r="AE120" s="36"/>
      <c r="AR120" s="199" t="s">
        <v>880</v>
      </c>
      <c r="AT120" s="199" t="s">
        <v>222</v>
      </c>
      <c r="AU120" s="199" t="s">
        <v>81</v>
      </c>
      <c r="AY120" s="19" t="s">
        <v>147</v>
      </c>
      <c r="BE120" s="200">
        <f t="shared" si="14"/>
        <v>0</v>
      </c>
      <c r="BF120" s="200">
        <f t="shared" si="15"/>
        <v>0</v>
      </c>
      <c r="BG120" s="200">
        <f t="shared" si="16"/>
        <v>0</v>
      </c>
      <c r="BH120" s="200">
        <f t="shared" si="17"/>
        <v>0</v>
      </c>
      <c r="BI120" s="200">
        <f t="shared" si="18"/>
        <v>0</v>
      </c>
      <c r="BJ120" s="19" t="s">
        <v>81</v>
      </c>
      <c r="BK120" s="200">
        <f t="shared" si="19"/>
        <v>0</v>
      </c>
      <c r="BL120" s="19" t="s">
        <v>880</v>
      </c>
      <c r="BM120" s="199" t="s">
        <v>1353</v>
      </c>
    </row>
    <row r="121" spans="1:65" s="2" customFormat="1" ht="14.4" customHeight="1">
      <c r="A121" s="36"/>
      <c r="B121" s="37"/>
      <c r="C121" s="248" t="s">
        <v>343</v>
      </c>
      <c r="D121" s="248" t="s">
        <v>222</v>
      </c>
      <c r="E121" s="249" t="s">
        <v>1354</v>
      </c>
      <c r="F121" s="250" t="s">
        <v>1355</v>
      </c>
      <c r="G121" s="251" t="s">
        <v>310</v>
      </c>
      <c r="H121" s="252">
        <v>70</v>
      </c>
      <c r="I121" s="253"/>
      <c r="J121" s="254">
        <f t="shared" si="10"/>
        <v>0</v>
      </c>
      <c r="K121" s="250" t="s">
        <v>19</v>
      </c>
      <c r="L121" s="255"/>
      <c r="M121" s="256" t="s">
        <v>19</v>
      </c>
      <c r="N121" s="257" t="s">
        <v>44</v>
      </c>
      <c r="O121" s="66"/>
      <c r="P121" s="197">
        <f t="shared" si="11"/>
        <v>0</v>
      </c>
      <c r="Q121" s="197">
        <v>0</v>
      </c>
      <c r="R121" s="197">
        <f t="shared" si="12"/>
        <v>0</v>
      </c>
      <c r="S121" s="197">
        <v>0</v>
      </c>
      <c r="T121" s="197">
        <f t="shared" si="13"/>
        <v>0</v>
      </c>
      <c r="U121" s="198" t="s">
        <v>19</v>
      </c>
      <c r="V121" s="36"/>
      <c r="W121" s="36"/>
      <c r="X121" s="36"/>
      <c r="Y121" s="36"/>
      <c r="Z121" s="36"/>
      <c r="AA121" s="36"/>
      <c r="AB121" s="36"/>
      <c r="AC121" s="36"/>
      <c r="AD121" s="36"/>
      <c r="AE121" s="36"/>
      <c r="AR121" s="199" t="s">
        <v>880</v>
      </c>
      <c r="AT121" s="199" t="s">
        <v>222</v>
      </c>
      <c r="AU121" s="199" t="s">
        <v>81</v>
      </c>
      <c r="AY121" s="19" t="s">
        <v>147</v>
      </c>
      <c r="BE121" s="200">
        <f t="shared" si="14"/>
        <v>0</v>
      </c>
      <c r="BF121" s="200">
        <f t="shared" si="15"/>
        <v>0</v>
      </c>
      <c r="BG121" s="200">
        <f t="shared" si="16"/>
        <v>0</v>
      </c>
      <c r="BH121" s="200">
        <f t="shared" si="17"/>
        <v>0</v>
      </c>
      <c r="BI121" s="200">
        <f t="shared" si="18"/>
        <v>0</v>
      </c>
      <c r="BJ121" s="19" t="s">
        <v>81</v>
      </c>
      <c r="BK121" s="200">
        <f t="shared" si="19"/>
        <v>0</v>
      </c>
      <c r="BL121" s="19" t="s">
        <v>880</v>
      </c>
      <c r="BM121" s="199" t="s">
        <v>1356</v>
      </c>
    </row>
    <row r="122" spans="1:65" s="2" customFormat="1" ht="14.4" customHeight="1">
      <c r="A122" s="36"/>
      <c r="B122" s="37"/>
      <c r="C122" s="248" t="s">
        <v>347</v>
      </c>
      <c r="D122" s="248" t="s">
        <v>222</v>
      </c>
      <c r="E122" s="249" t="s">
        <v>1357</v>
      </c>
      <c r="F122" s="250" t="s">
        <v>1358</v>
      </c>
      <c r="G122" s="251" t="s">
        <v>310</v>
      </c>
      <c r="H122" s="252">
        <v>50</v>
      </c>
      <c r="I122" s="253"/>
      <c r="J122" s="254">
        <f t="shared" si="10"/>
        <v>0</v>
      </c>
      <c r="K122" s="250" t="s">
        <v>19</v>
      </c>
      <c r="L122" s="255"/>
      <c r="M122" s="256" t="s">
        <v>19</v>
      </c>
      <c r="N122" s="257" t="s">
        <v>44</v>
      </c>
      <c r="O122" s="66"/>
      <c r="P122" s="197">
        <f t="shared" si="11"/>
        <v>0</v>
      </c>
      <c r="Q122" s="197">
        <v>0</v>
      </c>
      <c r="R122" s="197">
        <f t="shared" si="12"/>
        <v>0</v>
      </c>
      <c r="S122" s="197">
        <v>0</v>
      </c>
      <c r="T122" s="197">
        <f t="shared" si="13"/>
        <v>0</v>
      </c>
      <c r="U122" s="198" t="s">
        <v>19</v>
      </c>
      <c r="V122" s="36"/>
      <c r="W122" s="36"/>
      <c r="X122" s="36"/>
      <c r="Y122" s="36"/>
      <c r="Z122" s="36"/>
      <c r="AA122" s="36"/>
      <c r="AB122" s="36"/>
      <c r="AC122" s="36"/>
      <c r="AD122" s="36"/>
      <c r="AE122" s="36"/>
      <c r="AR122" s="199" t="s">
        <v>880</v>
      </c>
      <c r="AT122" s="199" t="s">
        <v>222</v>
      </c>
      <c r="AU122" s="199" t="s">
        <v>81</v>
      </c>
      <c r="AY122" s="19" t="s">
        <v>147</v>
      </c>
      <c r="BE122" s="200">
        <f t="shared" si="14"/>
        <v>0</v>
      </c>
      <c r="BF122" s="200">
        <f t="shared" si="15"/>
        <v>0</v>
      </c>
      <c r="BG122" s="200">
        <f t="shared" si="16"/>
        <v>0</v>
      </c>
      <c r="BH122" s="200">
        <f t="shared" si="17"/>
        <v>0</v>
      </c>
      <c r="BI122" s="200">
        <f t="shared" si="18"/>
        <v>0</v>
      </c>
      <c r="BJ122" s="19" t="s">
        <v>81</v>
      </c>
      <c r="BK122" s="200">
        <f t="shared" si="19"/>
        <v>0</v>
      </c>
      <c r="BL122" s="19" t="s">
        <v>880</v>
      </c>
      <c r="BM122" s="199" t="s">
        <v>1359</v>
      </c>
    </row>
    <row r="123" spans="1:65" s="2" customFormat="1" ht="14.4" customHeight="1">
      <c r="A123" s="36"/>
      <c r="B123" s="37"/>
      <c r="C123" s="248" t="s">
        <v>353</v>
      </c>
      <c r="D123" s="248" t="s">
        <v>222</v>
      </c>
      <c r="E123" s="249" t="s">
        <v>1360</v>
      </c>
      <c r="F123" s="250" t="s">
        <v>1361</v>
      </c>
      <c r="G123" s="251" t="s">
        <v>310</v>
      </c>
      <c r="H123" s="252">
        <v>30</v>
      </c>
      <c r="I123" s="253"/>
      <c r="J123" s="254">
        <f t="shared" si="10"/>
        <v>0</v>
      </c>
      <c r="K123" s="250" t="s">
        <v>19</v>
      </c>
      <c r="L123" s="255"/>
      <c r="M123" s="256" t="s">
        <v>19</v>
      </c>
      <c r="N123" s="257" t="s">
        <v>44</v>
      </c>
      <c r="O123" s="66"/>
      <c r="P123" s="197">
        <f t="shared" si="11"/>
        <v>0</v>
      </c>
      <c r="Q123" s="197">
        <v>0</v>
      </c>
      <c r="R123" s="197">
        <f t="shared" si="12"/>
        <v>0</v>
      </c>
      <c r="S123" s="197">
        <v>0</v>
      </c>
      <c r="T123" s="197">
        <f t="shared" si="13"/>
        <v>0</v>
      </c>
      <c r="U123" s="198" t="s">
        <v>19</v>
      </c>
      <c r="V123" s="36"/>
      <c r="W123" s="36"/>
      <c r="X123" s="36"/>
      <c r="Y123" s="36"/>
      <c r="Z123" s="36"/>
      <c r="AA123" s="36"/>
      <c r="AB123" s="36"/>
      <c r="AC123" s="36"/>
      <c r="AD123" s="36"/>
      <c r="AE123" s="36"/>
      <c r="AR123" s="199" t="s">
        <v>880</v>
      </c>
      <c r="AT123" s="199" t="s">
        <v>222</v>
      </c>
      <c r="AU123" s="199" t="s">
        <v>81</v>
      </c>
      <c r="AY123" s="19" t="s">
        <v>147</v>
      </c>
      <c r="BE123" s="200">
        <f t="shared" si="14"/>
        <v>0</v>
      </c>
      <c r="BF123" s="200">
        <f t="shared" si="15"/>
        <v>0</v>
      </c>
      <c r="BG123" s="200">
        <f t="shared" si="16"/>
        <v>0</v>
      </c>
      <c r="BH123" s="200">
        <f t="shared" si="17"/>
        <v>0</v>
      </c>
      <c r="BI123" s="200">
        <f t="shared" si="18"/>
        <v>0</v>
      </c>
      <c r="BJ123" s="19" t="s">
        <v>81</v>
      </c>
      <c r="BK123" s="200">
        <f t="shared" si="19"/>
        <v>0</v>
      </c>
      <c r="BL123" s="19" t="s">
        <v>880</v>
      </c>
      <c r="BM123" s="199" t="s">
        <v>1362</v>
      </c>
    </row>
    <row r="124" spans="1:65" s="2" customFormat="1" ht="14.4" customHeight="1">
      <c r="A124" s="36"/>
      <c r="B124" s="37"/>
      <c r="C124" s="248" t="s">
        <v>359</v>
      </c>
      <c r="D124" s="248" t="s">
        <v>222</v>
      </c>
      <c r="E124" s="249" t="s">
        <v>1363</v>
      </c>
      <c r="F124" s="250" t="s">
        <v>1364</v>
      </c>
      <c r="G124" s="251" t="s">
        <v>1275</v>
      </c>
      <c r="H124" s="252">
        <v>1</v>
      </c>
      <c r="I124" s="253"/>
      <c r="J124" s="254">
        <f t="shared" si="10"/>
        <v>0</v>
      </c>
      <c r="K124" s="250" t="s">
        <v>19</v>
      </c>
      <c r="L124" s="255"/>
      <c r="M124" s="256" t="s">
        <v>19</v>
      </c>
      <c r="N124" s="257" t="s">
        <v>44</v>
      </c>
      <c r="O124" s="66"/>
      <c r="P124" s="197">
        <f t="shared" si="11"/>
        <v>0</v>
      </c>
      <c r="Q124" s="197">
        <v>0</v>
      </c>
      <c r="R124" s="197">
        <f t="shared" si="12"/>
        <v>0</v>
      </c>
      <c r="S124" s="197">
        <v>0</v>
      </c>
      <c r="T124" s="197">
        <f t="shared" si="13"/>
        <v>0</v>
      </c>
      <c r="U124" s="198" t="s">
        <v>19</v>
      </c>
      <c r="V124" s="36"/>
      <c r="W124" s="36"/>
      <c r="X124" s="36"/>
      <c r="Y124" s="36"/>
      <c r="Z124" s="36"/>
      <c r="AA124" s="36"/>
      <c r="AB124" s="36"/>
      <c r="AC124" s="36"/>
      <c r="AD124" s="36"/>
      <c r="AE124" s="36"/>
      <c r="AR124" s="199" t="s">
        <v>880</v>
      </c>
      <c r="AT124" s="199" t="s">
        <v>222</v>
      </c>
      <c r="AU124" s="199" t="s">
        <v>81</v>
      </c>
      <c r="AY124" s="19" t="s">
        <v>147</v>
      </c>
      <c r="BE124" s="200">
        <f t="shared" si="14"/>
        <v>0</v>
      </c>
      <c r="BF124" s="200">
        <f t="shared" si="15"/>
        <v>0</v>
      </c>
      <c r="BG124" s="200">
        <f t="shared" si="16"/>
        <v>0</v>
      </c>
      <c r="BH124" s="200">
        <f t="shared" si="17"/>
        <v>0</v>
      </c>
      <c r="BI124" s="200">
        <f t="shared" si="18"/>
        <v>0</v>
      </c>
      <c r="BJ124" s="19" t="s">
        <v>81</v>
      </c>
      <c r="BK124" s="200">
        <f t="shared" si="19"/>
        <v>0</v>
      </c>
      <c r="BL124" s="19" t="s">
        <v>880</v>
      </c>
      <c r="BM124" s="199" t="s">
        <v>1365</v>
      </c>
    </row>
    <row r="125" spans="1:65" s="2" customFormat="1" ht="14.4" customHeight="1">
      <c r="A125" s="36"/>
      <c r="B125" s="37"/>
      <c r="C125" s="248" t="s">
        <v>366</v>
      </c>
      <c r="D125" s="248" t="s">
        <v>222</v>
      </c>
      <c r="E125" s="249" t="s">
        <v>1366</v>
      </c>
      <c r="F125" s="250" t="s">
        <v>1367</v>
      </c>
      <c r="G125" s="251" t="s">
        <v>1275</v>
      </c>
      <c r="H125" s="252">
        <v>1</v>
      </c>
      <c r="I125" s="253"/>
      <c r="J125" s="254">
        <f t="shared" si="10"/>
        <v>0</v>
      </c>
      <c r="K125" s="250" t="s">
        <v>19</v>
      </c>
      <c r="L125" s="255"/>
      <c r="M125" s="256" t="s">
        <v>19</v>
      </c>
      <c r="N125" s="257" t="s">
        <v>44</v>
      </c>
      <c r="O125" s="66"/>
      <c r="P125" s="197">
        <f t="shared" si="11"/>
        <v>0</v>
      </c>
      <c r="Q125" s="197">
        <v>0</v>
      </c>
      <c r="R125" s="197">
        <f t="shared" si="12"/>
        <v>0</v>
      </c>
      <c r="S125" s="197">
        <v>0</v>
      </c>
      <c r="T125" s="197">
        <f t="shared" si="13"/>
        <v>0</v>
      </c>
      <c r="U125" s="198" t="s">
        <v>19</v>
      </c>
      <c r="V125" s="36"/>
      <c r="W125" s="36"/>
      <c r="X125" s="36"/>
      <c r="Y125" s="36"/>
      <c r="Z125" s="36"/>
      <c r="AA125" s="36"/>
      <c r="AB125" s="36"/>
      <c r="AC125" s="36"/>
      <c r="AD125" s="36"/>
      <c r="AE125" s="36"/>
      <c r="AR125" s="199" t="s">
        <v>880</v>
      </c>
      <c r="AT125" s="199" t="s">
        <v>222</v>
      </c>
      <c r="AU125" s="199" t="s">
        <v>81</v>
      </c>
      <c r="AY125" s="19" t="s">
        <v>147</v>
      </c>
      <c r="BE125" s="200">
        <f t="shared" si="14"/>
        <v>0</v>
      </c>
      <c r="BF125" s="200">
        <f t="shared" si="15"/>
        <v>0</v>
      </c>
      <c r="BG125" s="200">
        <f t="shared" si="16"/>
        <v>0</v>
      </c>
      <c r="BH125" s="200">
        <f t="shared" si="17"/>
        <v>0</v>
      </c>
      <c r="BI125" s="200">
        <f t="shared" si="18"/>
        <v>0</v>
      </c>
      <c r="BJ125" s="19" t="s">
        <v>81</v>
      </c>
      <c r="BK125" s="200">
        <f t="shared" si="19"/>
        <v>0</v>
      </c>
      <c r="BL125" s="19" t="s">
        <v>880</v>
      </c>
      <c r="BM125" s="199" t="s">
        <v>1368</v>
      </c>
    </row>
    <row r="126" spans="1:65" s="2" customFormat="1" ht="14.4" customHeight="1">
      <c r="A126" s="36"/>
      <c r="B126" s="37"/>
      <c r="C126" s="248" t="s">
        <v>291</v>
      </c>
      <c r="D126" s="248" t="s">
        <v>222</v>
      </c>
      <c r="E126" s="249" t="s">
        <v>1369</v>
      </c>
      <c r="F126" s="250" t="s">
        <v>1370</v>
      </c>
      <c r="G126" s="251" t="s">
        <v>1275</v>
      </c>
      <c r="H126" s="252">
        <v>1</v>
      </c>
      <c r="I126" s="253"/>
      <c r="J126" s="254">
        <f t="shared" si="10"/>
        <v>0</v>
      </c>
      <c r="K126" s="250" t="s">
        <v>19</v>
      </c>
      <c r="L126" s="255"/>
      <c r="M126" s="256" t="s">
        <v>19</v>
      </c>
      <c r="N126" s="257" t="s">
        <v>44</v>
      </c>
      <c r="O126" s="66"/>
      <c r="P126" s="197">
        <f t="shared" si="11"/>
        <v>0</v>
      </c>
      <c r="Q126" s="197">
        <v>0</v>
      </c>
      <c r="R126" s="197">
        <f t="shared" si="12"/>
        <v>0</v>
      </c>
      <c r="S126" s="197">
        <v>0</v>
      </c>
      <c r="T126" s="197">
        <f t="shared" si="13"/>
        <v>0</v>
      </c>
      <c r="U126" s="198" t="s">
        <v>19</v>
      </c>
      <c r="V126" s="36"/>
      <c r="W126" s="36"/>
      <c r="X126" s="36"/>
      <c r="Y126" s="36"/>
      <c r="Z126" s="36"/>
      <c r="AA126" s="36"/>
      <c r="AB126" s="36"/>
      <c r="AC126" s="36"/>
      <c r="AD126" s="36"/>
      <c r="AE126" s="36"/>
      <c r="AR126" s="199" t="s">
        <v>880</v>
      </c>
      <c r="AT126" s="199" t="s">
        <v>222</v>
      </c>
      <c r="AU126" s="199" t="s">
        <v>81</v>
      </c>
      <c r="AY126" s="19" t="s">
        <v>147</v>
      </c>
      <c r="BE126" s="200">
        <f t="shared" si="14"/>
        <v>0</v>
      </c>
      <c r="BF126" s="200">
        <f t="shared" si="15"/>
        <v>0</v>
      </c>
      <c r="BG126" s="200">
        <f t="shared" si="16"/>
        <v>0</v>
      </c>
      <c r="BH126" s="200">
        <f t="shared" si="17"/>
        <v>0</v>
      </c>
      <c r="BI126" s="200">
        <f t="shared" si="18"/>
        <v>0</v>
      </c>
      <c r="BJ126" s="19" t="s">
        <v>81</v>
      </c>
      <c r="BK126" s="200">
        <f t="shared" si="19"/>
        <v>0</v>
      </c>
      <c r="BL126" s="19" t="s">
        <v>880</v>
      </c>
      <c r="BM126" s="199" t="s">
        <v>1371</v>
      </c>
    </row>
    <row r="127" spans="1:65" s="2" customFormat="1" ht="14.4" customHeight="1">
      <c r="A127" s="36"/>
      <c r="B127" s="37"/>
      <c r="C127" s="248" t="s">
        <v>323</v>
      </c>
      <c r="D127" s="248" t="s">
        <v>222</v>
      </c>
      <c r="E127" s="249" t="s">
        <v>1372</v>
      </c>
      <c r="F127" s="250" t="s">
        <v>1373</v>
      </c>
      <c r="G127" s="251" t="s">
        <v>967</v>
      </c>
      <c r="H127" s="264"/>
      <c r="I127" s="253"/>
      <c r="J127" s="254">
        <f t="shared" si="10"/>
        <v>0</v>
      </c>
      <c r="K127" s="250" t="s">
        <v>19</v>
      </c>
      <c r="L127" s="255"/>
      <c r="M127" s="256" t="s">
        <v>19</v>
      </c>
      <c r="N127" s="257" t="s">
        <v>44</v>
      </c>
      <c r="O127" s="66"/>
      <c r="P127" s="197">
        <f t="shared" si="11"/>
        <v>0</v>
      </c>
      <c r="Q127" s="197">
        <v>0</v>
      </c>
      <c r="R127" s="197">
        <f t="shared" si="12"/>
        <v>0</v>
      </c>
      <c r="S127" s="197">
        <v>0</v>
      </c>
      <c r="T127" s="197">
        <f t="shared" si="13"/>
        <v>0</v>
      </c>
      <c r="U127" s="198" t="s">
        <v>19</v>
      </c>
      <c r="V127" s="36"/>
      <c r="W127" s="36"/>
      <c r="X127" s="36"/>
      <c r="Y127" s="36"/>
      <c r="Z127" s="36"/>
      <c r="AA127" s="36"/>
      <c r="AB127" s="36"/>
      <c r="AC127" s="36"/>
      <c r="AD127" s="36"/>
      <c r="AE127" s="36"/>
      <c r="AR127" s="199" t="s">
        <v>880</v>
      </c>
      <c r="AT127" s="199" t="s">
        <v>222</v>
      </c>
      <c r="AU127" s="199" t="s">
        <v>81</v>
      </c>
      <c r="AY127" s="19" t="s">
        <v>147</v>
      </c>
      <c r="BE127" s="200">
        <f t="shared" si="14"/>
        <v>0</v>
      </c>
      <c r="BF127" s="200">
        <f t="shared" si="15"/>
        <v>0</v>
      </c>
      <c r="BG127" s="200">
        <f t="shared" si="16"/>
        <v>0</v>
      </c>
      <c r="BH127" s="200">
        <f t="shared" si="17"/>
        <v>0</v>
      </c>
      <c r="BI127" s="200">
        <f t="shared" si="18"/>
        <v>0</v>
      </c>
      <c r="BJ127" s="19" t="s">
        <v>81</v>
      </c>
      <c r="BK127" s="200">
        <f t="shared" si="19"/>
        <v>0</v>
      </c>
      <c r="BL127" s="19" t="s">
        <v>880</v>
      </c>
      <c r="BM127" s="199" t="s">
        <v>1374</v>
      </c>
    </row>
    <row r="128" spans="1:65" s="2" customFormat="1" ht="14.4" customHeight="1">
      <c r="A128" s="36"/>
      <c r="B128" s="37"/>
      <c r="C128" s="248" t="s">
        <v>384</v>
      </c>
      <c r="D128" s="248" t="s">
        <v>222</v>
      </c>
      <c r="E128" s="249" t="s">
        <v>1375</v>
      </c>
      <c r="F128" s="250" t="s">
        <v>1376</v>
      </c>
      <c r="G128" s="251" t="s">
        <v>967</v>
      </c>
      <c r="H128" s="264"/>
      <c r="I128" s="253"/>
      <c r="J128" s="254">
        <f t="shared" si="10"/>
        <v>0</v>
      </c>
      <c r="K128" s="250" t="s">
        <v>19</v>
      </c>
      <c r="L128" s="255"/>
      <c r="M128" s="256" t="s">
        <v>19</v>
      </c>
      <c r="N128" s="257" t="s">
        <v>44</v>
      </c>
      <c r="O128" s="66"/>
      <c r="P128" s="197">
        <f t="shared" si="11"/>
        <v>0</v>
      </c>
      <c r="Q128" s="197">
        <v>0</v>
      </c>
      <c r="R128" s="197">
        <f t="shared" si="12"/>
        <v>0</v>
      </c>
      <c r="S128" s="197">
        <v>0</v>
      </c>
      <c r="T128" s="197">
        <f t="shared" si="13"/>
        <v>0</v>
      </c>
      <c r="U128" s="198" t="s">
        <v>19</v>
      </c>
      <c r="V128" s="36"/>
      <c r="W128" s="36"/>
      <c r="X128" s="36"/>
      <c r="Y128" s="36"/>
      <c r="Z128" s="36"/>
      <c r="AA128" s="36"/>
      <c r="AB128" s="36"/>
      <c r="AC128" s="36"/>
      <c r="AD128" s="36"/>
      <c r="AE128" s="36"/>
      <c r="AR128" s="199" t="s">
        <v>880</v>
      </c>
      <c r="AT128" s="199" t="s">
        <v>222</v>
      </c>
      <c r="AU128" s="199" t="s">
        <v>81</v>
      </c>
      <c r="AY128" s="19" t="s">
        <v>147</v>
      </c>
      <c r="BE128" s="200">
        <f t="shared" si="14"/>
        <v>0</v>
      </c>
      <c r="BF128" s="200">
        <f t="shared" si="15"/>
        <v>0</v>
      </c>
      <c r="BG128" s="200">
        <f t="shared" si="16"/>
        <v>0</v>
      </c>
      <c r="BH128" s="200">
        <f t="shared" si="17"/>
        <v>0</v>
      </c>
      <c r="BI128" s="200">
        <f t="shared" si="18"/>
        <v>0</v>
      </c>
      <c r="BJ128" s="19" t="s">
        <v>81</v>
      </c>
      <c r="BK128" s="200">
        <f t="shared" si="19"/>
        <v>0</v>
      </c>
      <c r="BL128" s="19" t="s">
        <v>880</v>
      </c>
      <c r="BM128" s="199" t="s">
        <v>1377</v>
      </c>
    </row>
    <row r="129" spans="1:65" s="12" customFormat="1" ht="22.8" customHeight="1">
      <c r="B129" s="172"/>
      <c r="C129" s="173"/>
      <c r="D129" s="174" t="s">
        <v>71</v>
      </c>
      <c r="E129" s="186" t="s">
        <v>1378</v>
      </c>
      <c r="F129" s="186" t="s">
        <v>1379</v>
      </c>
      <c r="G129" s="173"/>
      <c r="H129" s="173"/>
      <c r="I129" s="176"/>
      <c r="J129" s="187">
        <f>BK129</f>
        <v>0</v>
      </c>
      <c r="K129" s="173"/>
      <c r="L129" s="178"/>
      <c r="M129" s="179"/>
      <c r="N129" s="180"/>
      <c r="O129" s="180"/>
      <c r="P129" s="181">
        <f>SUM(P130:P144)</f>
        <v>0</v>
      </c>
      <c r="Q129" s="180"/>
      <c r="R129" s="181">
        <f>SUM(R130:R144)</f>
        <v>0</v>
      </c>
      <c r="S129" s="180"/>
      <c r="T129" s="181">
        <f>SUM(T130:T144)</f>
        <v>0</v>
      </c>
      <c r="U129" s="182"/>
      <c r="AR129" s="183" t="s">
        <v>84</v>
      </c>
      <c r="AT129" s="184" t="s">
        <v>71</v>
      </c>
      <c r="AU129" s="184" t="s">
        <v>77</v>
      </c>
      <c r="AY129" s="183" t="s">
        <v>147</v>
      </c>
      <c r="BK129" s="185">
        <f>SUM(BK130:BK144)</f>
        <v>0</v>
      </c>
    </row>
    <row r="130" spans="1:65" s="2" customFormat="1" ht="14.4" customHeight="1">
      <c r="A130" s="36"/>
      <c r="B130" s="37"/>
      <c r="C130" s="188" t="s">
        <v>357</v>
      </c>
      <c r="D130" s="188" t="s">
        <v>151</v>
      </c>
      <c r="E130" s="189" t="s">
        <v>1380</v>
      </c>
      <c r="F130" s="190" t="s">
        <v>1381</v>
      </c>
      <c r="G130" s="191" t="s">
        <v>310</v>
      </c>
      <c r="H130" s="192">
        <v>35</v>
      </c>
      <c r="I130" s="193"/>
      <c r="J130" s="194">
        <f t="shared" ref="J130:J144" si="20">ROUND(I130*H130,1)</f>
        <v>0</v>
      </c>
      <c r="K130" s="190" t="s">
        <v>19</v>
      </c>
      <c r="L130" s="41"/>
      <c r="M130" s="195" t="s">
        <v>19</v>
      </c>
      <c r="N130" s="196" t="s">
        <v>44</v>
      </c>
      <c r="O130" s="66"/>
      <c r="P130" s="197">
        <f t="shared" ref="P130:P144" si="21">O130*H130</f>
        <v>0</v>
      </c>
      <c r="Q130" s="197">
        <v>0</v>
      </c>
      <c r="R130" s="197">
        <f t="shared" ref="R130:R144" si="22">Q130*H130</f>
        <v>0</v>
      </c>
      <c r="S130" s="197">
        <v>0</v>
      </c>
      <c r="T130" s="197">
        <f t="shared" ref="T130:T144" si="23">S130*H130</f>
        <v>0</v>
      </c>
      <c r="U130" s="198" t="s">
        <v>19</v>
      </c>
      <c r="V130" s="36"/>
      <c r="W130" s="36"/>
      <c r="X130" s="36"/>
      <c r="Y130" s="36"/>
      <c r="Z130" s="36"/>
      <c r="AA130" s="36"/>
      <c r="AB130" s="36"/>
      <c r="AC130" s="36"/>
      <c r="AD130" s="36"/>
      <c r="AE130" s="36"/>
      <c r="AR130" s="199" t="s">
        <v>540</v>
      </c>
      <c r="AT130" s="199" t="s">
        <v>151</v>
      </c>
      <c r="AU130" s="199" t="s">
        <v>81</v>
      </c>
      <c r="AY130" s="19" t="s">
        <v>147</v>
      </c>
      <c r="BE130" s="200">
        <f t="shared" ref="BE130:BE144" si="24">IF(N130="základní",J130,0)</f>
        <v>0</v>
      </c>
      <c r="BF130" s="200">
        <f t="shared" ref="BF130:BF144" si="25">IF(N130="snížená",J130,0)</f>
        <v>0</v>
      </c>
      <c r="BG130" s="200">
        <f t="shared" ref="BG130:BG144" si="26">IF(N130="zákl. přenesená",J130,0)</f>
        <v>0</v>
      </c>
      <c r="BH130" s="200">
        <f t="shared" ref="BH130:BH144" si="27">IF(N130="sníž. přenesená",J130,0)</f>
        <v>0</v>
      </c>
      <c r="BI130" s="200">
        <f t="shared" ref="BI130:BI144" si="28">IF(N130="nulová",J130,0)</f>
        <v>0</v>
      </c>
      <c r="BJ130" s="19" t="s">
        <v>81</v>
      </c>
      <c r="BK130" s="200">
        <f t="shared" ref="BK130:BK144" si="29">ROUND(I130*H130,1)</f>
        <v>0</v>
      </c>
      <c r="BL130" s="19" t="s">
        <v>540</v>
      </c>
      <c r="BM130" s="199" t="s">
        <v>1382</v>
      </c>
    </row>
    <row r="131" spans="1:65" s="2" customFormat="1" ht="14.4" customHeight="1">
      <c r="A131" s="36"/>
      <c r="B131" s="37"/>
      <c r="C131" s="188" t="s">
        <v>392</v>
      </c>
      <c r="D131" s="188" t="s">
        <v>151</v>
      </c>
      <c r="E131" s="189" t="s">
        <v>1383</v>
      </c>
      <c r="F131" s="190" t="s">
        <v>1384</v>
      </c>
      <c r="G131" s="191" t="s">
        <v>310</v>
      </c>
      <c r="H131" s="192">
        <v>35</v>
      </c>
      <c r="I131" s="193"/>
      <c r="J131" s="194">
        <f t="shared" si="20"/>
        <v>0</v>
      </c>
      <c r="K131" s="190" t="s">
        <v>19</v>
      </c>
      <c r="L131" s="41"/>
      <c r="M131" s="195" t="s">
        <v>19</v>
      </c>
      <c r="N131" s="196" t="s">
        <v>44</v>
      </c>
      <c r="O131" s="66"/>
      <c r="P131" s="197">
        <f t="shared" si="21"/>
        <v>0</v>
      </c>
      <c r="Q131" s="197">
        <v>0</v>
      </c>
      <c r="R131" s="197">
        <f t="shared" si="22"/>
        <v>0</v>
      </c>
      <c r="S131" s="197">
        <v>0</v>
      </c>
      <c r="T131" s="197">
        <f t="shared" si="23"/>
        <v>0</v>
      </c>
      <c r="U131" s="198" t="s">
        <v>19</v>
      </c>
      <c r="V131" s="36"/>
      <c r="W131" s="36"/>
      <c r="X131" s="36"/>
      <c r="Y131" s="36"/>
      <c r="Z131" s="36"/>
      <c r="AA131" s="36"/>
      <c r="AB131" s="36"/>
      <c r="AC131" s="36"/>
      <c r="AD131" s="36"/>
      <c r="AE131" s="36"/>
      <c r="AR131" s="199" t="s">
        <v>540</v>
      </c>
      <c r="AT131" s="199" t="s">
        <v>151</v>
      </c>
      <c r="AU131" s="199" t="s">
        <v>81</v>
      </c>
      <c r="AY131" s="19" t="s">
        <v>147</v>
      </c>
      <c r="BE131" s="200">
        <f t="shared" si="24"/>
        <v>0</v>
      </c>
      <c r="BF131" s="200">
        <f t="shared" si="25"/>
        <v>0</v>
      </c>
      <c r="BG131" s="200">
        <f t="shared" si="26"/>
        <v>0</v>
      </c>
      <c r="BH131" s="200">
        <f t="shared" si="27"/>
        <v>0</v>
      </c>
      <c r="BI131" s="200">
        <f t="shared" si="28"/>
        <v>0</v>
      </c>
      <c r="BJ131" s="19" t="s">
        <v>81</v>
      </c>
      <c r="BK131" s="200">
        <f t="shared" si="29"/>
        <v>0</v>
      </c>
      <c r="BL131" s="19" t="s">
        <v>540</v>
      </c>
      <c r="BM131" s="199" t="s">
        <v>1385</v>
      </c>
    </row>
    <row r="132" spans="1:65" s="2" customFormat="1" ht="14.4" customHeight="1">
      <c r="A132" s="36"/>
      <c r="B132" s="37"/>
      <c r="C132" s="188" t="s">
        <v>396</v>
      </c>
      <c r="D132" s="188" t="s">
        <v>151</v>
      </c>
      <c r="E132" s="189" t="s">
        <v>1386</v>
      </c>
      <c r="F132" s="190" t="s">
        <v>1387</v>
      </c>
      <c r="G132" s="191" t="s">
        <v>1275</v>
      </c>
      <c r="H132" s="192">
        <v>60</v>
      </c>
      <c r="I132" s="193"/>
      <c r="J132" s="194">
        <f t="shared" si="20"/>
        <v>0</v>
      </c>
      <c r="K132" s="190" t="s">
        <v>19</v>
      </c>
      <c r="L132" s="41"/>
      <c r="M132" s="195" t="s">
        <v>19</v>
      </c>
      <c r="N132" s="196" t="s">
        <v>44</v>
      </c>
      <c r="O132" s="66"/>
      <c r="P132" s="197">
        <f t="shared" si="21"/>
        <v>0</v>
      </c>
      <c r="Q132" s="197">
        <v>0</v>
      </c>
      <c r="R132" s="197">
        <f t="shared" si="22"/>
        <v>0</v>
      </c>
      <c r="S132" s="197">
        <v>0</v>
      </c>
      <c r="T132" s="197">
        <f t="shared" si="23"/>
        <v>0</v>
      </c>
      <c r="U132" s="198" t="s">
        <v>19</v>
      </c>
      <c r="V132" s="36"/>
      <c r="W132" s="36"/>
      <c r="X132" s="36"/>
      <c r="Y132" s="36"/>
      <c r="Z132" s="36"/>
      <c r="AA132" s="36"/>
      <c r="AB132" s="36"/>
      <c r="AC132" s="36"/>
      <c r="AD132" s="36"/>
      <c r="AE132" s="36"/>
      <c r="AR132" s="199" t="s">
        <v>540</v>
      </c>
      <c r="AT132" s="199" t="s">
        <v>151</v>
      </c>
      <c r="AU132" s="199" t="s">
        <v>81</v>
      </c>
      <c r="AY132" s="19" t="s">
        <v>147</v>
      </c>
      <c r="BE132" s="200">
        <f t="shared" si="24"/>
        <v>0</v>
      </c>
      <c r="BF132" s="200">
        <f t="shared" si="25"/>
        <v>0</v>
      </c>
      <c r="BG132" s="200">
        <f t="shared" si="26"/>
        <v>0</v>
      </c>
      <c r="BH132" s="200">
        <f t="shared" si="27"/>
        <v>0</v>
      </c>
      <c r="BI132" s="200">
        <f t="shared" si="28"/>
        <v>0</v>
      </c>
      <c r="BJ132" s="19" t="s">
        <v>81</v>
      </c>
      <c r="BK132" s="200">
        <f t="shared" si="29"/>
        <v>0</v>
      </c>
      <c r="BL132" s="19" t="s">
        <v>540</v>
      </c>
      <c r="BM132" s="199" t="s">
        <v>1388</v>
      </c>
    </row>
    <row r="133" spans="1:65" s="2" customFormat="1" ht="14.4" customHeight="1">
      <c r="A133" s="36"/>
      <c r="B133" s="37"/>
      <c r="C133" s="188" t="s">
        <v>402</v>
      </c>
      <c r="D133" s="188" t="s">
        <v>151</v>
      </c>
      <c r="E133" s="189" t="s">
        <v>1389</v>
      </c>
      <c r="F133" s="190" t="s">
        <v>1390</v>
      </c>
      <c r="G133" s="191" t="s">
        <v>1275</v>
      </c>
      <c r="H133" s="192">
        <v>1</v>
      </c>
      <c r="I133" s="193"/>
      <c r="J133" s="194">
        <f t="shared" si="20"/>
        <v>0</v>
      </c>
      <c r="K133" s="190" t="s">
        <v>19</v>
      </c>
      <c r="L133" s="41"/>
      <c r="M133" s="195" t="s">
        <v>19</v>
      </c>
      <c r="N133" s="196" t="s">
        <v>44</v>
      </c>
      <c r="O133" s="66"/>
      <c r="P133" s="197">
        <f t="shared" si="21"/>
        <v>0</v>
      </c>
      <c r="Q133" s="197">
        <v>0</v>
      </c>
      <c r="R133" s="197">
        <f t="shared" si="22"/>
        <v>0</v>
      </c>
      <c r="S133" s="197">
        <v>0</v>
      </c>
      <c r="T133" s="197">
        <f t="shared" si="23"/>
        <v>0</v>
      </c>
      <c r="U133" s="198" t="s">
        <v>19</v>
      </c>
      <c r="V133" s="36"/>
      <c r="W133" s="36"/>
      <c r="X133" s="36"/>
      <c r="Y133" s="36"/>
      <c r="Z133" s="36"/>
      <c r="AA133" s="36"/>
      <c r="AB133" s="36"/>
      <c r="AC133" s="36"/>
      <c r="AD133" s="36"/>
      <c r="AE133" s="36"/>
      <c r="AR133" s="199" t="s">
        <v>540</v>
      </c>
      <c r="AT133" s="199" t="s">
        <v>151</v>
      </c>
      <c r="AU133" s="199" t="s">
        <v>81</v>
      </c>
      <c r="AY133" s="19" t="s">
        <v>147</v>
      </c>
      <c r="BE133" s="200">
        <f t="shared" si="24"/>
        <v>0</v>
      </c>
      <c r="BF133" s="200">
        <f t="shared" si="25"/>
        <v>0</v>
      </c>
      <c r="BG133" s="200">
        <f t="shared" si="26"/>
        <v>0</v>
      </c>
      <c r="BH133" s="200">
        <f t="shared" si="27"/>
        <v>0</v>
      </c>
      <c r="BI133" s="200">
        <f t="shared" si="28"/>
        <v>0</v>
      </c>
      <c r="BJ133" s="19" t="s">
        <v>81</v>
      </c>
      <c r="BK133" s="200">
        <f t="shared" si="29"/>
        <v>0</v>
      </c>
      <c r="BL133" s="19" t="s">
        <v>540</v>
      </c>
      <c r="BM133" s="199" t="s">
        <v>1391</v>
      </c>
    </row>
    <row r="134" spans="1:65" s="2" customFormat="1" ht="14.4" customHeight="1">
      <c r="A134" s="36"/>
      <c r="B134" s="37"/>
      <c r="C134" s="188" t="s">
        <v>406</v>
      </c>
      <c r="D134" s="188" t="s">
        <v>151</v>
      </c>
      <c r="E134" s="189" t="s">
        <v>1392</v>
      </c>
      <c r="F134" s="190" t="s">
        <v>1393</v>
      </c>
      <c r="G134" s="191" t="s">
        <v>310</v>
      </c>
      <c r="H134" s="192">
        <v>5</v>
      </c>
      <c r="I134" s="193"/>
      <c r="J134" s="194">
        <f t="shared" si="20"/>
        <v>0</v>
      </c>
      <c r="K134" s="190" t="s">
        <v>19</v>
      </c>
      <c r="L134" s="41"/>
      <c r="M134" s="195" t="s">
        <v>19</v>
      </c>
      <c r="N134" s="196" t="s">
        <v>44</v>
      </c>
      <c r="O134" s="66"/>
      <c r="P134" s="197">
        <f t="shared" si="21"/>
        <v>0</v>
      </c>
      <c r="Q134" s="197">
        <v>0</v>
      </c>
      <c r="R134" s="197">
        <f t="shared" si="22"/>
        <v>0</v>
      </c>
      <c r="S134" s="197">
        <v>0</v>
      </c>
      <c r="T134" s="197">
        <f t="shared" si="23"/>
        <v>0</v>
      </c>
      <c r="U134" s="198" t="s">
        <v>19</v>
      </c>
      <c r="V134" s="36"/>
      <c r="W134" s="36"/>
      <c r="X134" s="36"/>
      <c r="Y134" s="36"/>
      <c r="Z134" s="36"/>
      <c r="AA134" s="36"/>
      <c r="AB134" s="36"/>
      <c r="AC134" s="36"/>
      <c r="AD134" s="36"/>
      <c r="AE134" s="36"/>
      <c r="AR134" s="199" t="s">
        <v>540</v>
      </c>
      <c r="AT134" s="199" t="s">
        <v>151</v>
      </c>
      <c r="AU134" s="199" t="s">
        <v>81</v>
      </c>
      <c r="AY134" s="19" t="s">
        <v>147</v>
      </c>
      <c r="BE134" s="200">
        <f t="shared" si="24"/>
        <v>0</v>
      </c>
      <c r="BF134" s="200">
        <f t="shared" si="25"/>
        <v>0</v>
      </c>
      <c r="BG134" s="200">
        <f t="shared" si="26"/>
        <v>0</v>
      </c>
      <c r="BH134" s="200">
        <f t="shared" si="27"/>
        <v>0</v>
      </c>
      <c r="BI134" s="200">
        <f t="shared" si="28"/>
        <v>0</v>
      </c>
      <c r="BJ134" s="19" t="s">
        <v>81</v>
      </c>
      <c r="BK134" s="200">
        <f t="shared" si="29"/>
        <v>0</v>
      </c>
      <c r="BL134" s="19" t="s">
        <v>540</v>
      </c>
      <c r="BM134" s="199" t="s">
        <v>1394</v>
      </c>
    </row>
    <row r="135" spans="1:65" s="2" customFormat="1" ht="14.4" customHeight="1">
      <c r="A135" s="36"/>
      <c r="B135" s="37"/>
      <c r="C135" s="188" t="s">
        <v>411</v>
      </c>
      <c r="D135" s="188" t="s">
        <v>151</v>
      </c>
      <c r="E135" s="189" t="s">
        <v>1383</v>
      </c>
      <c r="F135" s="190" t="s">
        <v>1384</v>
      </c>
      <c r="G135" s="191" t="s">
        <v>310</v>
      </c>
      <c r="H135" s="192">
        <v>125</v>
      </c>
      <c r="I135" s="193"/>
      <c r="J135" s="194">
        <f t="shared" si="20"/>
        <v>0</v>
      </c>
      <c r="K135" s="190" t="s">
        <v>19</v>
      </c>
      <c r="L135" s="41"/>
      <c r="M135" s="195" t="s">
        <v>19</v>
      </c>
      <c r="N135" s="196" t="s">
        <v>44</v>
      </c>
      <c r="O135" s="66"/>
      <c r="P135" s="197">
        <f t="shared" si="21"/>
        <v>0</v>
      </c>
      <c r="Q135" s="197">
        <v>0</v>
      </c>
      <c r="R135" s="197">
        <f t="shared" si="22"/>
        <v>0</v>
      </c>
      <c r="S135" s="197">
        <v>0</v>
      </c>
      <c r="T135" s="197">
        <f t="shared" si="23"/>
        <v>0</v>
      </c>
      <c r="U135" s="198" t="s">
        <v>19</v>
      </c>
      <c r="V135" s="36"/>
      <c r="W135" s="36"/>
      <c r="X135" s="36"/>
      <c r="Y135" s="36"/>
      <c r="Z135" s="36"/>
      <c r="AA135" s="36"/>
      <c r="AB135" s="36"/>
      <c r="AC135" s="36"/>
      <c r="AD135" s="36"/>
      <c r="AE135" s="36"/>
      <c r="AR135" s="199" t="s">
        <v>540</v>
      </c>
      <c r="AT135" s="199" t="s">
        <v>151</v>
      </c>
      <c r="AU135" s="199" t="s">
        <v>81</v>
      </c>
      <c r="AY135" s="19" t="s">
        <v>147</v>
      </c>
      <c r="BE135" s="200">
        <f t="shared" si="24"/>
        <v>0</v>
      </c>
      <c r="BF135" s="200">
        <f t="shared" si="25"/>
        <v>0</v>
      </c>
      <c r="BG135" s="200">
        <f t="shared" si="26"/>
        <v>0</v>
      </c>
      <c r="BH135" s="200">
        <f t="shared" si="27"/>
        <v>0</v>
      </c>
      <c r="BI135" s="200">
        <f t="shared" si="28"/>
        <v>0</v>
      </c>
      <c r="BJ135" s="19" t="s">
        <v>81</v>
      </c>
      <c r="BK135" s="200">
        <f t="shared" si="29"/>
        <v>0</v>
      </c>
      <c r="BL135" s="19" t="s">
        <v>540</v>
      </c>
      <c r="BM135" s="199" t="s">
        <v>1395</v>
      </c>
    </row>
    <row r="136" spans="1:65" s="2" customFormat="1" ht="14.4" customHeight="1">
      <c r="A136" s="36"/>
      <c r="B136" s="37"/>
      <c r="C136" s="188" t="s">
        <v>418</v>
      </c>
      <c r="D136" s="188" t="s">
        <v>151</v>
      </c>
      <c r="E136" s="189" t="s">
        <v>1383</v>
      </c>
      <c r="F136" s="190" t="s">
        <v>1384</v>
      </c>
      <c r="G136" s="191" t="s">
        <v>310</v>
      </c>
      <c r="H136" s="192">
        <v>70</v>
      </c>
      <c r="I136" s="193"/>
      <c r="J136" s="194">
        <f t="shared" si="20"/>
        <v>0</v>
      </c>
      <c r="K136" s="190" t="s">
        <v>19</v>
      </c>
      <c r="L136" s="41"/>
      <c r="M136" s="195" t="s">
        <v>19</v>
      </c>
      <c r="N136" s="196" t="s">
        <v>44</v>
      </c>
      <c r="O136" s="66"/>
      <c r="P136" s="197">
        <f t="shared" si="21"/>
        <v>0</v>
      </c>
      <c r="Q136" s="197">
        <v>0</v>
      </c>
      <c r="R136" s="197">
        <f t="shared" si="22"/>
        <v>0</v>
      </c>
      <c r="S136" s="197">
        <v>0</v>
      </c>
      <c r="T136" s="197">
        <f t="shared" si="23"/>
        <v>0</v>
      </c>
      <c r="U136" s="198" t="s">
        <v>19</v>
      </c>
      <c r="V136" s="36"/>
      <c r="W136" s="36"/>
      <c r="X136" s="36"/>
      <c r="Y136" s="36"/>
      <c r="Z136" s="36"/>
      <c r="AA136" s="36"/>
      <c r="AB136" s="36"/>
      <c r="AC136" s="36"/>
      <c r="AD136" s="36"/>
      <c r="AE136" s="36"/>
      <c r="AR136" s="199" t="s">
        <v>540</v>
      </c>
      <c r="AT136" s="199" t="s">
        <v>151</v>
      </c>
      <c r="AU136" s="199" t="s">
        <v>81</v>
      </c>
      <c r="AY136" s="19" t="s">
        <v>147</v>
      </c>
      <c r="BE136" s="200">
        <f t="shared" si="24"/>
        <v>0</v>
      </c>
      <c r="BF136" s="200">
        <f t="shared" si="25"/>
        <v>0</v>
      </c>
      <c r="BG136" s="200">
        <f t="shared" si="26"/>
        <v>0</v>
      </c>
      <c r="BH136" s="200">
        <f t="shared" si="27"/>
        <v>0</v>
      </c>
      <c r="BI136" s="200">
        <f t="shared" si="28"/>
        <v>0</v>
      </c>
      <c r="BJ136" s="19" t="s">
        <v>81</v>
      </c>
      <c r="BK136" s="200">
        <f t="shared" si="29"/>
        <v>0</v>
      </c>
      <c r="BL136" s="19" t="s">
        <v>540</v>
      </c>
      <c r="BM136" s="199" t="s">
        <v>1396</v>
      </c>
    </row>
    <row r="137" spans="1:65" s="2" customFormat="1" ht="14.4" customHeight="1">
      <c r="A137" s="36"/>
      <c r="B137" s="37"/>
      <c r="C137" s="188" t="s">
        <v>424</v>
      </c>
      <c r="D137" s="188" t="s">
        <v>151</v>
      </c>
      <c r="E137" s="189" t="s">
        <v>1397</v>
      </c>
      <c r="F137" s="190" t="s">
        <v>1398</v>
      </c>
      <c r="G137" s="191" t="s">
        <v>310</v>
      </c>
      <c r="H137" s="192">
        <v>50</v>
      </c>
      <c r="I137" s="193"/>
      <c r="J137" s="194">
        <f t="shared" si="20"/>
        <v>0</v>
      </c>
      <c r="K137" s="190" t="s">
        <v>19</v>
      </c>
      <c r="L137" s="41"/>
      <c r="M137" s="195" t="s">
        <v>19</v>
      </c>
      <c r="N137" s="196" t="s">
        <v>44</v>
      </c>
      <c r="O137" s="66"/>
      <c r="P137" s="197">
        <f t="shared" si="21"/>
        <v>0</v>
      </c>
      <c r="Q137" s="197">
        <v>0</v>
      </c>
      <c r="R137" s="197">
        <f t="shared" si="22"/>
        <v>0</v>
      </c>
      <c r="S137" s="197">
        <v>0</v>
      </c>
      <c r="T137" s="197">
        <f t="shared" si="23"/>
        <v>0</v>
      </c>
      <c r="U137" s="198" t="s">
        <v>19</v>
      </c>
      <c r="V137" s="36"/>
      <c r="W137" s="36"/>
      <c r="X137" s="36"/>
      <c r="Y137" s="36"/>
      <c r="Z137" s="36"/>
      <c r="AA137" s="36"/>
      <c r="AB137" s="36"/>
      <c r="AC137" s="36"/>
      <c r="AD137" s="36"/>
      <c r="AE137" s="36"/>
      <c r="AR137" s="199" t="s">
        <v>540</v>
      </c>
      <c r="AT137" s="199" t="s">
        <v>151</v>
      </c>
      <c r="AU137" s="199" t="s">
        <v>81</v>
      </c>
      <c r="AY137" s="19" t="s">
        <v>147</v>
      </c>
      <c r="BE137" s="200">
        <f t="shared" si="24"/>
        <v>0</v>
      </c>
      <c r="BF137" s="200">
        <f t="shared" si="25"/>
        <v>0</v>
      </c>
      <c r="BG137" s="200">
        <f t="shared" si="26"/>
        <v>0</v>
      </c>
      <c r="BH137" s="200">
        <f t="shared" si="27"/>
        <v>0</v>
      </c>
      <c r="BI137" s="200">
        <f t="shared" si="28"/>
        <v>0</v>
      </c>
      <c r="BJ137" s="19" t="s">
        <v>81</v>
      </c>
      <c r="BK137" s="200">
        <f t="shared" si="29"/>
        <v>0</v>
      </c>
      <c r="BL137" s="19" t="s">
        <v>540</v>
      </c>
      <c r="BM137" s="199" t="s">
        <v>1399</v>
      </c>
    </row>
    <row r="138" spans="1:65" s="2" customFormat="1" ht="14.4" customHeight="1">
      <c r="A138" s="36"/>
      <c r="B138" s="37"/>
      <c r="C138" s="188" t="s">
        <v>430</v>
      </c>
      <c r="D138" s="188" t="s">
        <v>151</v>
      </c>
      <c r="E138" s="189" t="s">
        <v>1400</v>
      </c>
      <c r="F138" s="190" t="s">
        <v>1401</v>
      </c>
      <c r="G138" s="191" t="s">
        <v>310</v>
      </c>
      <c r="H138" s="192">
        <v>30</v>
      </c>
      <c r="I138" s="193"/>
      <c r="J138" s="194">
        <f t="shared" si="20"/>
        <v>0</v>
      </c>
      <c r="K138" s="190" t="s">
        <v>19</v>
      </c>
      <c r="L138" s="41"/>
      <c r="M138" s="195" t="s">
        <v>19</v>
      </c>
      <c r="N138" s="196" t="s">
        <v>44</v>
      </c>
      <c r="O138" s="66"/>
      <c r="P138" s="197">
        <f t="shared" si="21"/>
        <v>0</v>
      </c>
      <c r="Q138" s="197">
        <v>0</v>
      </c>
      <c r="R138" s="197">
        <f t="shared" si="22"/>
        <v>0</v>
      </c>
      <c r="S138" s="197">
        <v>0</v>
      </c>
      <c r="T138" s="197">
        <f t="shared" si="23"/>
        <v>0</v>
      </c>
      <c r="U138" s="198" t="s">
        <v>19</v>
      </c>
      <c r="V138" s="36"/>
      <c r="W138" s="36"/>
      <c r="X138" s="36"/>
      <c r="Y138" s="36"/>
      <c r="Z138" s="36"/>
      <c r="AA138" s="36"/>
      <c r="AB138" s="36"/>
      <c r="AC138" s="36"/>
      <c r="AD138" s="36"/>
      <c r="AE138" s="36"/>
      <c r="AR138" s="199" t="s">
        <v>540</v>
      </c>
      <c r="AT138" s="199" t="s">
        <v>151</v>
      </c>
      <c r="AU138" s="199" t="s">
        <v>81</v>
      </c>
      <c r="AY138" s="19" t="s">
        <v>147</v>
      </c>
      <c r="BE138" s="200">
        <f t="shared" si="24"/>
        <v>0</v>
      </c>
      <c r="BF138" s="200">
        <f t="shared" si="25"/>
        <v>0</v>
      </c>
      <c r="BG138" s="200">
        <f t="shared" si="26"/>
        <v>0</v>
      </c>
      <c r="BH138" s="200">
        <f t="shared" si="27"/>
        <v>0</v>
      </c>
      <c r="BI138" s="200">
        <f t="shared" si="28"/>
        <v>0</v>
      </c>
      <c r="BJ138" s="19" t="s">
        <v>81</v>
      </c>
      <c r="BK138" s="200">
        <f t="shared" si="29"/>
        <v>0</v>
      </c>
      <c r="BL138" s="19" t="s">
        <v>540</v>
      </c>
      <c r="BM138" s="199" t="s">
        <v>1402</v>
      </c>
    </row>
    <row r="139" spans="1:65" s="2" customFormat="1" ht="14.4" customHeight="1">
      <c r="A139" s="36"/>
      <c r="B139" s="37"/>
      <c r="C139" s="188" t="s">
        <v>434</v>
      </c>
      <c r="D139" s="188" t="s">
        <v>151</v>
      </c>
      <c r="E139" s="189" t="s">
        <v>1403</v>
      </c>
      <c r="F139" s="190" t="s">
        <v>1404</v>
      </c>
      <c r="G139" s="191" t="s">
        <v>1275</v>
      </c>
      <c r="H139" s="192">
        <v>1</v>
      </c>
      <c r="I139" s="193"/>
      <c r="J139" s="194">
        <f t="shared" si="20"/>
        <v>0</v>
      </c>
      <c r="K139" s="190" t="s">
        <v>19</v>
      </c>
      <c r="L139" s="41"/>
      <c r="M139" s="195" t="s">
        <v>19</v>
      </c>
      <c r="N139" s="196" t="s">
        <v>44</v>
      </c>
      <c r="O139" s="66"/>
      <c r="P139" s="197">
        <f t="shared" si="21"/>
        <v>0</v>
      </c>
      <c r="Q139" s="197">
        <v>0</v>
      </c>
      <c r="R139" s="197">
        <f t="shared" si="22"/>
        <v>0</v>
      </c>
      <c r="S139" s="197">
        <v>0</v>
      </c>
      <c r="T139" s="197">
        <f t="shared" si="23"/>
        <v>0</v>
      </c>
      <c r="U139" s="198" t="s">
        <v>19</v>
      </c>
      <c r="V139" s="36"/>
      <c r="W139" s="36"/>
      <c r="X139" s="36"/>
      <c r="Y139" s="36"/>
      <c r="Z139" s="36"/>
      <c r="AA139" s="36"/>
      <c r="AB139" s="36"/>
      <c r="AC139" s="36"/>
      <c r="AD139" s="36"/>
      <c r="AE139" s="36"/>
      <c r="AR139" s="199" t="s">
        <v>540</v>
      </c>
      <c r="AT139" s="199" t="s">
        <v>151</v>
      </c>
      <c r="AU139" s="199" t="s">
        <v>81</v>
      </c>
      <c r="AY139" s="19" t="s">
        <v>147</v>
      </c>
      <c r="BE139" s="200">
        <f t="shared" si="24"/>
        <v>0</v>
      </c>
      <c r="BF139" s="200">
        <f t="shared" si="25"/>
        <v>0</v>
      </c>
      <c r="BG139" s="200">
        <f t="shared" si="26"/>
        <v>0</v>
      </c>
      <c r="BH139" s="200">
        <f t="shared" si="27"/>
        <v>0</v>
      </c>
      <c r="BI139" s="200">
        <f t="shared" si="28"/>
        <v>0</v>
      </c>
      <c r="BJ139" s="19" t="s">
        <v>81</v>
      </c>
      <c r="BK139" s="200">
        <f t="shared" si="29"/>
        <v>0</v>
      </c>
      <c r="BL139" s="19" t="s">
        <v>540</v>
      </c>
      <c r="BM139" s="199" t="s">
        <v>1405</v>
      </c>
    </row>
    <row r="140" spans="1:65" s="2" customFormat="1" ht="14.4" customHeight="1">
      <c r="A140" s="36"/>
      <c r="B140" s="37"/>
      <c r="C140" s="188" t="s">
        <v>439</v>
      </c>
      <c r="D140" s="188" t="s">
        <v>151</v>
      </c>
      <c r="E140" s="189" t="s">
        <v>1406</v>
      </c>
      <c r="F140" s="190" t="s">
        <v>1407</v>
      </c>
      <c r="G140" s="191" t="s">
        <v>1275</v>
      </c>
      <c r="H140" s="192">
        <v>2</v>
      </c>
      <c r="I140" s="193"/>
      <c r="J140" s="194">
        <f t="shared" si="20"/>
        <v>0</v>
      </c>
      <c r="K140" s="190" t="s">
        <v>19</v>
      </c>
      <c r="L140" s="41"/>
      <c r="M140" s="195" t="s">
        <v>19</v>
      </c>
      <c r="N140" s="196" t="s">
        <v>44</v>
      </c>
      <c r="O140" s="66"/>
      <c r="P140" s="197">
        <f t="shared" si="21"/>
        <v>0</v>
      </c>
      <c r="Q140" s="197">
        <v>0</v>
      </c>
      <c r="R140" s="197">
        <f t="shared" si="22"/>
        <v>0</v>
      </c>
      <c r="S140" s="197">
        <v>0</v>
      </c>
      <c r="T140" s="197">
        <f t="shared" si="23"/>
        <v>0</v>
      </c>
      <c r="U140" s="198" t="s">
        <v>19</v>
      </c>
      <c r="V140" s="36"/>
      <c r="W140" s="36"/>
      <c r="X140" s="36"/>
      <c r="Y140" s="36"/>
      <c r="Z140" s="36"/>
      <c r="AA140" s="36"/>
      <c r="AB140" s="36"/>
      <c r="AC140" s="36"/>
      <c r="AD140" s="36"/>
      <c r="AE140" s="36"/>
      <c r="AR140" s="199" t="s">
        <v>540</v>
      </c>
      <c r="AT140" s="199" t="s">
        <v>151</v>
      </c>
      <c r="AU140" s="199" t="s">
        <v>81</v>
      </c>
      <c r="AY140" s="19" t="s">
        <v>147</v>
      </c>
      <c r="BE140" s="200">
        <f t="shared" si="24"/>
        <v>0</v>
      </c>
      <c r="BF140" s="200">
        <f t="shared" si="25"/>
        <v>0</v>
      </c>
      <c r="BG140" s="200">
        <f t="shared" si="26"/>
        <v>0</v>
      </c>
      <c r="BH140" s="200">
        <f t="shared" si="27"/>
        <v>0</v>
      </c>
      <c r="BI140" s="200">
        <f t="shared" si="28"/>
        <v>0</v>
      </c>
      <c r="BJ140" s="19" t="s">
        <v>81</v>
      </c>
      <c r="BK140" s="200">
        <f t="shared" si="29"/>
        <v>0</v>
      </c>
      <c r="BL140" s="19" t="s">
        <v>540</v>
      </c>
      <c r="BM140" s="199" t="s">
        <v>1408</v>
      </c>
    </row>
    <row r="141" spans="1:65" s="2" customFormat="1" ht="14.4" customHeight="1">
      <c r="A141" s="36"/>
      <c r="B141" s="37"/>
      <c r="C141" s="188" t="s">
        <v>444</v>
      </c>
      <c r="D141" s="188" t="s">
        <v>151</v>
      </c>
      <c r="E141" s="189" t="s">
        <v>1403</v>
      </c>
      <c r="F141" s="190" t="s">
        <v>1404</v>
      </c>
      <c r="G141" s="191" t="s">
        <v>1275</v>
      </c>
      <c r="H141" s="192">
        <v>5</v>
      </c>
      <c r="I141" s="193"/>
      <c r="J141" s="194">
        <f t="shared" si="20"/>
        <v>0</v>
      </c>
      <c r="K141" s="190" t="s">
        <v>19</v>
      </c>
      <c r="L141" s="41"/>
      <c r="M141" s="195" t="s">
        <v>19</v>
      </c>
      <c r="N141" s="196" t="s">
        <v>44</v>
      </c>
      <c r="O141" s="66"/>
      <c r="P141" s="197">
        <f t="shared" si="21"/>
        <v>0</v>
      </c>
      <c r="Q141" s="197">
        <v>0</v>
      </c>
      <c r="R141" s="197">
        <f t="shared" si="22"/>
        <v>0</v>
      </c>
      <c r="S141" s="197">
        <v>0</v>
      </c>
      <c r="T141" s="197">
        <f t="shared" si="23"/>
        <v>0</v>
      </c>
      <c r="U141" s="198" t="s">
        <v>19</v>
      </c>
      <c r="V141" s="36"/>
      <c r="W141" s="36"/>
      <c r="X141" s="36"/>
      <c r="Y141" s="36"/>
      <c r="Z141" s="36"/>
      <c r="AA141" s="36"/>
      <c r="AB141" s="36"/>
      <c r="AC141" s="36"/>
      <c r="AD141" s="36"/>
      <c r="AE141" s="36"/>
      <c r="AR141" s="199" t="s">
        <v>540</v>
      </c>
      <c r="AT141" s="199" t="s">
        <v>151</v>
      </c>
      <c r="AU141" s="199" t="s">
        <v>81</v>
      </c>
      <c r="AY141" s="19" t="s">
        <v>147</v>
      </c>
      <c r="BE141" s="200">
        <f t="shared" si="24"/>
        <v>0</v>
      </c>
      <c r="BF141" s="200">
        <f t="shared" si="25"/>
        <v>0</v>
      </c>
      <c r="BG141" s="200">
        <f t="shared" si="26"/>
        <v>0</v>
      </c>
      <c r="BH141" s="200">
        <f t="shared" si="27"/>
        <v>0</v>
      </c>
      <c r="BI141" s="200">
        <f t="shared" si="28"/>
        <v>0</v>
      </c>
      <c r="BJ141" s="19" t="s">
        <v>81</v>
      </c>
      <c r="BK141" s="200">
        <f t="shared" si="29"/>
        <v>0</v>
      </c>
      <c r="BL141" s="19" t="s">
        <v>540</v>
      </c>
      <c r="BM141" s="199" t="s">
        <v>1409</v>
      </c>
    </row>
    <row r="142" spans="1:65" s="2" customFormat="1" ht="14.4" customHeight="1">
      <c r="A142" s="36"/>
      <c r="B142" s="37"/>
      <c r="C142" s="188" t="s">
        <v>451</v>
      </c>
      <c r="D142" s="188" t="s">
        <v>151</v>
      </c>
      <c r="E142" s="189" t="s">
        <v>1410</v>
      </c>
      <c r="F142" s="190" t="s">
        <v>1411</v>
      </c>
      <c r="G142" s="191" t="s">
        <v>1275</v>
      </c>
      <c r="H142" s="192">
        <v>1</v>
      </c>
      <c r="I142" s="193"/>
      <c r="J142" s="194">
        <f t="shared" si="20"/>
        <v>0</v>
      </c>
      <c r="K142" s="190" t="s">
        <v>19</v>
      </c>
      <c r="L142" s="41"/>
      <c r="M142" s="195" t="s">
        <v>19</v>
      </c>
      <c r="N142" s="196" t="s">
        <v>44</v>
      </c>
      <c r="O142" s="66"/>
      <c r="P142" s="197">
        <f t="shared" si="21"/>
        <v>0</v>
      </c>
      <c r="Q142" s="197">
        <v>0</v>
      </c>
      <c r="R142" s="197">
        <f t="shared" si="22"/>
        <v>0</v>
      </c>
      <c r="S142" s="197">
        <v>0</v>
      </c>
      <c r="T142" s="197">
        <f t="shared" si="23"/>
        <v>0</v>
      </c>
      <c r="U142" s="198" t="s">
        <v>19</v>
      </c>
      <c r="V142" s="36"/>
      <c r="W142" s="36"/>
      <c r="X142" s="36"/>
      <c r="Y142" s="36"/>
      <c r="Z142" s="36"/>
      <c r="AA142" s="36"/>
      <c r="AB142" s="36"/>
      <c r="AC142" s="36"/>
      <c r="AD142" s="36"/>
      <c r="AE142" s="36"/>
      <c r="AR142" s="199" t="s">
        <v>540</v>
      </c>
      <c r="AT142" s="199" t="s">
        <v>151</v>
      </c>
      <c r="AU142" s="199" t="s">
        <v>81</v>
      </c>
      <c r="AY142" s="19" t="s">
        <v>147</v>
      </c>
      <c r="BE142" s="200">
        <f t="shared" si="24"/>
        <v>0</v>
      </c>
      <c r="BF142" s="200">
        <f t="shared" si="25"/>
        <v>0</v>
      </c>
      <c r="BG142" s="200">
        <f t="shared" si="26"/>
        <v>0</v>
      </c>
      <c r="BH142" s="200">
        <f t="shared" si="27"/>
        <v>0</v>
      </c>
      <c r="BI142" s="200">
        <f t="shared" si="28"/>
        <v>0</v>
      </c>
      <c r="BJ142" s="19" t="s">
        <v>81</v>
      </c>
      <c r="BK142" s="200">
        <f t="shared" si="29"/>
        <v>0</v>
      </c>
      <c r="BL142" s="19" t="s">
        <v>540</v>
      </c>
      <c r="BM142" s="199" t="s">
        <v>1412</v>
      </c>
    </row>
    <row r="143" spans="1:65" s="2" customFormat="1" ht="14.4" customHeight="1">
      <c r="A143" s="36"/>
      <c r="B143" s="37"/>
      <c r="C143" s="188" t="s">
        <v>456</v>
      </c>
      <c r="D143" s="188" t="s">
        <v>151</v>
      </c>
      <c r="E143" s="189" t="s">
        <v>1413</v>
      </c>
      <c r="F143" s="190" t="s">
        <v>1414</v>
      </c>
      <c r="G143" s="191" t="s">
        <v>1275</v>
      </c>
      <c r="H143" s="192">
        <v>1</v>
      </c>
      <c r="I143" s="193"/>
      <c r="J143" s="194">
        <f t="shared" si="20"/>
        <v>0</v>
      </c>
      <c r="K143" s="190" t="s">
        <v>19</v>
      </c>
      <c r="L143" s="41"/>
      <c r="M143" s="195" t="s">
        <v>19</v>
      </c>
      <c r="N143" s="196" t="s">
        <v>44</v>
      </c>
      <c r="O143" s="66"/>
      <c r="P143" s="197">
        <f t="shared" si="21"/>
        <v>0</v>
      </c>
      <c r="Q143" s="197">
        <v>0</v>
      </c>
      <c r="R143" s="197">
        <f t="shared" si="22"/>
        <v>0</v>
      </c>
      <c r="S143" s="197">
        <v>0</v>
      </c>
      <c r="T143" s="197">
        <f t="shared" si="23"/>
        <v>0</v>
      </c>
      <c r="U143" s="198" t="s">
        <v>19</v>
      </c>
      <c r="V143" s="36"/>
      <c r="W143" s="36"/>
      <c r="X143" s="36"/>
      <c r="Y143" s="36"/>
      <c r="Z143" s="36"/>
      <c r="AA143" s="36"/>
      <c r="AB143" s="36"/>
      <c r="AC143" s="36"/>
      <c r="AD143" s="36"/>
      <c r="AE143" s="36"/>
      <c r="AR143" s="199" t="s">
        <v>540</v>
      </c>
      <c r="AT143" s="199" t="s">
        <v>151</v>
      </c>
      <c r="AU143" s="199" t="s">
        <v>81</v>
      </c>
      <c r="AY143" s="19" t="s">
        <v>147</v>
      </c>
      <c r="BE143" s="200">
        <f t="shared" si="24"/>
        <v>0</v>
      </c>
      <c r="BF143" s="200">
        <f t="shared" si="25"/>
        <v>0</v>
      </c>
      <c r="BG143" s="200">
        <f t="shared" si="26"/>
        <v>0</v>
      </c>
      <c r="BH143" s="200">
        <f t="shared" si="27"/>
        <v>0</v>
      </c>
      <c r="BI143" s="200">
        <f t="shared" si="28"/>
        <v>0</v>
      </c>
      <c r="BJ143" s="19" t="s">
        <v>81</v>
      </c>
      <c r="BK143" s="200">
        <f t="shared" si="29"/>
        <v>0</v>
      </c>
      <c r="BL143" s="19" t="s">
        <v>540</v>
      </c>
      <c r="BM143" s="199" t="s">
        <v>1415</v>
      </c>
    </row>
    <row r="144" spans="1:65" s="2" customFormat="1" ht="14.4" customHeight="1">
      <c r="A144" s="36"/>
      <c r="B144" s="37"/>
      <c r="C144" s="188" t="s">
        <v>458</v>
      </c>
      <c r="D144" s="188" t="s">
        <v>151</v>
      </c>
      <c r="E144" s="189" t="s">
        <v>1416</v>
      </c>
      <c r="F144" s="190" t="s">
        <v>1417</v>
      </c>
      <c r="G144" s="191" t="s">
        <v>1275</v>
      </c>
      <c r="H144" s="192">
        <v>1</v>
      </c>
      <c r="I144" s="193"/>
      <c r="J144" s="194">
        <f t="shared" si="20"/>
        <v>0</v>
      </c>
      <c r="K144" s="190" t="s">
        <v>19</v>
      </c>
      <c r="L144" s="41"/>
      <c r="M144" s="195" t="s">
        <v>19</v>
      </c>
      <c r="N144" s="196" t="s">
        <v>44</v>
      </c>
      <c r="O144" s="66"/>
      <c r="P144" s="197">
        <f t="shared" si="21"/>
        <v>0</v>
      </c>
      <c r="Q144" s="197">
        <v>0</v>
      </c>
      <c r="R144" s="197">
        <f t="shared" si="22"/>
        <v>0</v>
      </c>
      <c r="S144" s="197">
        <v>0</v>
      </c>
      <c r="T144" s="197">
        <f t="shared" si="23"/>
        <v>0</v>
      </c>
      <c r="U144" s="198" t="s">
        <v>19</v>
      </c>
      <c r="V144" s="36"/>
      <c r="W144" s="36"/>
      <c r="X144" s="36"/>
      <c r="Y144" s="36"/>
      <c r="Z144" s="36"/>
      <c r="AA144" s="36"/>
      <c r="AB144" s="36"/>
      <c r="AC144" s="36"/>
      <c r="AD144" s="36"/>
      <c r="AE144" s="36"/>
      <c r="AR144" s="199" t="s">
        <v>540</v>
      </c>
      <c r="AT144" s="199" t="s">
        <v>151</v>
      </c>
      <c r="AU144" s="199" t="s">
        <v>81</v>
      </c>
      <c r="AY144" s="19" t="s">
        <v>147</v>
      </c>
      <c r="BE144" s="200">
        <f t="shared" si="24"/>
        <v>0</v>
      </c>
      <c r="BF144" s="200">
        <f t="shared" si="25"/>
        <v>0</v>
      </c>
      <c r="BG144" s="200">
        <f t="shared" si="26"/>
        <v>0</v>
      </c>
      <c r="BH144" s="200">
        <f t="shared" si="27"/>
        <v>0</v>
      </c>
      <c r="BI144" s="200">
        <f t="shared" si="28"/>
        <v>0</v>
      </c>
      <c r="BJ144" s="19" t="s">
        <v>81</v>
      </c>
      <c r="BK144" s="200">
        <f t="shared" si="29"/>
        <v>0</v>
      </c>
      <c r="BL144" s="19" t="s">
        <v>540</v>
      </c>
      <c r="BM144" s="199" t="s">
        <v>1418</v>
      </c>
    </row>
    <row r="145" spans="1:65" s="12" customFormat="1" ht="22.8" customHeight="1">
      <c r="B145" s="172"/>
      <c r="C145" s="173"/>
      <c r="D145" s="174" t="s">
        <v>71</v>
      </c>
      <c r="E145" s="186" t="s">
        <v>1419</v>
      </c>
      <c r="F145" s="186" t="s">
        <v>1420</v>
      </c>
      <c r="G145" s="173"/>
      <c r="H145" s="173"/>
      <c r="I145" s="176"/>
      <c r="J145" s="187">
        <f>BK145</f>
        <v>0</v>
      </c>
      <c r="K145" s="173"/>
      <c r="L145" s="178"/>
      <c r="M145" s="179"/>
      <c r="N145" s="180"/>
      <c r="O145" s="180"/>
      <c r="P145" s="181">
        <f>SUM(P146:P150)</f>
        <v>0</v>
      </c>
      <c r="Q145" s="180"/>
      <c r="R145" s="181">
        <f>SUM(R146:R150)</f>
        <v>0</v>
      </c>
      <c r="S145" s="180"/>
      <c r="T145" s="181">
        <f>SUM(T146:T150)</f>
        <v>0</v>
      </c>
      <c r="U145" s="182"/>
      <c r="AR145" s="183" t="s">
        <v>84</v>
      </c>
      <c r="AT145" s="184" t="s">
        <v>71</v>
      </c>
      <c r="AU145" s="184" t="s">
        <v>77</v>
      </c>
      <c r="AY145" s="183" t="s">
        <v>147</v>
      </c>
      <c r="BK145" s="185">
        <f>SUM(BK146:BK150)</f>
        <v>0</v>
      </c>
    </row>
    <row r="146" spans="1:65" s="2" customFormat="1" ht="14.4" customHeight="1">
      <c r="A146" s="36"/>
      <c r="B146" s="37"/>
      <c r="C146" s="188" t="s">
        <v>460</v>
      </c>
      <c r="D146" s="188" t="s">
        <v>151</v>
      </c>
      <c r="E146" s="189" t="s">
        <v>1421</v>
      </c>
      <c r="F146" s="190" t="s">
        <v>1422</v>
      </c>
      <c r="G146" s="191" t="s">
        <v>1275</v>
      </c>
      <c r="H146" s="192">
        <v>2</v>
      </c>
      <c r="I146" s="193"/>
      <c r="J146" s="194">
        <f>ROUND(I146*H146,1)</f>
        <v>0</v>
      </c>
      <c r="K146" s="190" t="s">
        <v>19</v>
      </c>
      <c r="L146" s="41"/>
      <c r="M146" s="195" t="s">
        <v>19</v>
      </c>
      <c r="N146" s="196" t="s">
        <v>44</v>
      </c>
      <c r="O146" s="66"/>
      <c r="P146" s="197">
        <f>O146*H146</f>
        <v>0</v>
      </c>
      <c r="Q146" s="197">
        <v>0</v>
      </c>
      <c r="R146" s="197">
        <f>Q146*H146</f>
        <v>0</v>
      </c>
      <c r="S146" s="197">
        <v>0</v>
      </c>
      <c r="T146" s="197">
        <f>S146*H146</f>
        <v>0</v>
      </c>
      <c r="U146" s="198" t="s">
        <v>19</v>
      </c>
      <c r="V146" s="36"/>
      <c r="W146" s="36"/>
      <c r="X146" s="36"/>
      <c r="Y146" s="36"/>
      <c r="Z146" s="36"/>
      <c r="AA146" s="36"/>
      <c r="AB146" s="36"/>
      <c r="AC146" s="36"/>
      <c r="AD146" s="36"/>
      <c r="AE146" s="36"/>
      <c r="AR146" s="199" t="s">
        <v>540</v>
      </c>
      <c r="AT146" s="199" t="s">
        <v>151</v>
      </c>
      <c r="AU146" s="199" t="s">
        <v>81</v>
      </c>
      <c r="AY146" s="19" t="s">
        <v>147</v>
      </c>
      <c r="BE146" s="200">
        <f>IF(N146="základní",J146,0)</f>
        <v>0</v>
      </c>
      <c r="BF146" s="200">
        <f>IF(N146="snížená",J146,0)</f>
        <v>0</v>
      </c>
      <c r="BG146" s="200">
        <f>IF(N146="zákl. přenesená",J146,0)</f>
        <v>0</v>
      </c>
      <c r="BH146" s="200">
        <f>IF(N146="sníž. přenesená",J146,0)</f>
        <v>0</v>
      </c>
      <c r="BI146" s="200">
        <f>IF(N146="nulová",J146,0)</f>
        <v>0</v>
      </c>
      <c r="BJ146" s="19" t="s">
        <v>81</v>
      </c>
      <c r="BK146" s="200">
        <f>ROUND(I146*H146,1)</f>
        <v>0</v>
      </c>
      <c r="BL146" s="19" t="s">
        <v>540</v>
      </c>
      <c r="BM146" s="199" t="s">
        <v>1423</v>
      </c>
    </row>
    <row r="147" spans="1:65" s="2" customFormat="1" ht="14.4" customHeight="1">
      <c r="A147" s="36"/>
      <c r="B147" s="37"/>
      <c r="C147" s="188" t="s">
        <v>463</v>
      </c>
      <c r="D147" s="188" t="s">
        <v>151</v>
      </c>
      <c r="E147" s="189" t="s">
        <v>1424</v>
      </c>
      <c r="F147" s="190" t="s">
        <v>1425</v>
      </c>
      <c r="G147" s="191" t="s">
        <v>1275</v>
      </c>
      <c r="H147" s="192">
        <v>1</v>
      </c>
      <c r="I147" s="193"/>
      <c r="J147" s="194">
        <f>ROUND(I147*H147,1)</f>
        <v>0</v>
      </c>
      <c r="K147" s="190" t="s">
        <v>19</v>
      </c>
      <c r="L147" s="41"/>
      <c r="M147" s="195" t="s">
        <v>19</v>
      </c>
      <c r="N147" s="196" t="s">
        <v>44</v>
      </c>
      <c r="O147" s="66"/>
      <c r="P147" s="197">
        <f>O147*H147</f>
        <v>0</v>
      </c>
      <c r="Q147" s="197">
        <v>0</v>
      </c>
      <c r="R147" s="197">
        <f>Q147*H147</f>
        <v>0</v>
      </c>
      <c r="S147" s="197">
        <v>0</v>
      </c>
      <c r="T147" s="197">
        <f>S147*H147</f>
        <v>0</v>
      </c>
      <c r="U147" s="198" t="s">
        <v>19</v>
      </c>
      <c r="V147" s="36"/>
      <c r="W147" s="36"/>
      <c r="X147" s="36"/>
      <c r="Y147" s="36"/>
      <c r="Z147" s="36"/>
      <c r="AA147" s="36"/>
      <c r="AB147" s="36"/>
      <c r="AC147" s="36"/>
      <c r="AD147" s="36"/>
      <c r="AE147" s="36"/>
      <c r="AR147" s="199" t="s">
        <v>540</v>
      </c>
      <c r="AT147" s="199" t="s">
        <v>151</v>
      </c>
      <c r="AU147" s="199" t="s">
        <v>81</v>
      </c>
      <c r="AY147" s="19" t="s">
        <v>147</v>
      </c>
      <c r="BE147" s="200">
        <f>IF(N147="základní",J147,0)</f>
        <v>0</v>
      </c>
      <c r="BF147" s="200">
        <f>IF(N147="snížená",J147,0)</f>
        <v>0</v>
      </c>
      <c r="BG147" s="200">
        <f>IF(N147="zákl. přenesená",J147,0)</f>
        <v>0</v>
      </c>
      <c r="BH147" s="200">
        <f>IF(N147="sníž. přenesená",J147,0)</f>
        <v>0</v>
      </c>
      <c r="BI147" s="200">
        <f>IF(N147="nulová",J147,0)</f>
        <v>0</v>
      </c>
      <c r="BJ147" s="19" t="s">
        <v>81</v>
      </c>
      <c r="BK147" s="200">
        <f>ROUND(I147*H147,1)</f>
        <v>0</v>
      </c>
      <c r="BL147" s="19" t="s">
        <v>540</v>
      </c>
      <c r="BM147" s="199" t="s">
        <v>1426</v>
      </c>
    </row>
    <row r="148" spans="1:65" s="2" customFormat="1" ht="14.4" customHeight="1">
      <c r="A148" s="36"/>
      <c r="B148" s="37"/>
      <c r="C148" s="188" t="s">
        <v>466</v>
      </c>
      <c r="D148" s="188" t="s">
        <v>151</v>
      </c>
      <c r="E148" s="189" t="s">
        <v>1424</v>
      </c>
      <c r="F148" s="190" t="s">
        <v>1425</v>
      </c>
      <c r="G148" s="191" t="s">
        <v>1275</v>
      </c>
      <c r="H148" s="192">
        <v>2</v>
      </c>
      <c r="I148" s="193"/>
      <c r="J148" s="194">
        <f>ROUND(I148*H148,1)</f>
        <v>0</v>
      </c>
      <c r="K148" s="190" t="s">
        <v>19</v>
      </c>
      <c r="L148" s="41"/>
      <c r="M148" s="195" t="s">
        <v>19</v>
      </c>
      <c r="N148" s="196" t="s">
        <v>44</v>
      </c>
      <c r="O148" s="66"/>
      <c r="P148" s="197">
        <f>O148*H148</f>
        <v>0</v>
      </c>
      <c r="Q148" s="197">
        <v>0</v>
      </c>
      <c r="R148" s="197">
        <f>Q148*H148</f>
        <v>0</v>
      </c>
      <c r="S148" s="197">
        <v>0</v>
      </c>
      <c r="T148" s="197">
        <f>S148*H148</f>
        <v>0</v>
      </c>
      <c r="U148" s="198" t="s">
        <v>19</v>
      </c>
      <c r="V148" s="36"/>
      <c r="W148" s="36"/>
      <c r="X148" s="36"/>
      <c r="Y148" s="36"/>
      <c r="Z148" s="36"/>
      <c r="AA148" s="36"/>
      <c r="AB148" s="36"/>
      <c r="AC148" s="36"/>
      <c r="AD148" s="36"/>
      <c r="AE148" s="36"/>
      <c r="AR148" s="199" t="s">
        <v>540</v>
      </c>
      <c r="AT148" s="199" t="s">
        <v>151</v>
      </c>
      <c r="AU148" s="199" t="s">
        <v>81</v>
      </c>
      <c r="AY148" s="19" t="s">
        <v>147</v>
      </c>
      <c r="BE148" s="200">
        <f>IF(N148="základní",J148,0)</f>
        <v>0</v>
      </c>
      <c r="BF148" s="200">
        <f>IF(N148="snížená",J148,0)</f>
        <v>0</v>
      </c>
      <c r="BG148" s="200">
        <f>IF(N148="zákl. přenesená",J148,0)</f>
        <v>0</v>
      </c>
      <c r="BH148" s="200">
        <f>IF(N148="sníž. přenesená",J148,0)</f>
        <v>0</v>
      </c>
      <c r="BI148" s="200">
        <f>IF(N148="nulová",J148,0)</f>
        <v>0</v>
      </c>
      <c r="BJ148" s="19" t="s">
        <v>81</v>
      </c>
      <c r="BK148" s="200">
        <f>ROUND(I148*H148,1)</f>
        <v>0</v>
      </c>
      <c r="BL148" s="19" t="s">
        <v>540</v>
      </c>
      <c r="BM148" s="199" t="s">
        <v>1427</v>
      </c>
    </row>
    <row r="149" spans="1:65" s="2" customFormat="1" ht="14.4" customHeight="1">
      <c r="A149" s="36"/>
      <c r="B149" s="37"/>
      <c r="C149" s="188" t="s">
        <v>472</v>
      </c>
      <c r="D149" s="188" t="s">
        <v>151</v>
      </c>
      <c r="E149" s="189" t="s">
        <v>1424</v>
      </c>
      <c r="F149" s="190" t="s">
        <v>1425</v>
      </c>
      <c r="G149" s="191" t="s">
        <v>1275</v>
      </c>
      <c r="H149" s="192">
        <v>5</v>
      </c>
      <c r="I149" s="193"/>
      <c r="J149" s="194">
        <f>ROUND(I149*H149,1)</f>
        <v>0</v>
      </c>
      <c r="K149" s="190" t="s">
        <v>19</v>
      </c>
      <c r="L149" s="41"/>
      <c r="M149" s="195" t="s">
        <v>19</v>
      </c>
      <c r="N149" s="196" t="s">
        <v>44</v>
      </c>
      <c r="O149" s="66"/>
      <c r="P149" s="197">
        <f>O149*H149</f>
        <v>0</v>
      </c>
      <c r="Q149" s="197">
        <v>0</v>
      </c>
      <c r="R149" s="197">
        <f>Q149*H149</f>
        <v>0</v>
      </c>
      <c r="S149" s="197">
        <v>0</v>
      </c>
      <c r="T149" s="197">
        <f>S149*H149</f>
        <v>0</v>
      </c>
      <c r="U149" s="198" t="s">
        <v>19</v>
      </c>
      <c r="V149" s="36"/>
      <c r="W149" s="36"/>
      <c r="X149" s="36"/>
      <c r="Y149" s="36"/>
      <c r="Z149" s="36"/>
      <c r="AA149" s="36"/>
      <c r="AB149" s="36"/>
      <c r="AC149" s="36"/>
      <c r="AD149" s="36"/>
      <c r="AE149" s="36"/>
      <c r="AR149" s="199" t="s">
        <v>540</v>
      </c>
      <c r="AT149" s="199" t="s">
        <v>151</v>
      </c>
      <c r="AU149" s="199" t="s">
        <v>81</v>
      </c>
      <c r="AY149" s="19" t="s">
        <v>147</v>
      </c>
      <c r="BE149" s="200">
        <f>IF(N149="základní",J149,0)</f>
        <v>0</v>
      </c>
      <c r="BF149" s="200">
        <f>IF(N149="snížená",J149,0)</f>
        <v>0</v>
      </c>
      <c r="BG149" s="200">
        <f>IF(N149="zákl. přenesená",J149,0)</f>
        <v>0</v>
      </c>
      <c r="BH149" s="200">
        <f>IF(N149="sníž. přenesená",J149,0)</f>
        <v>0</v>
      </c>
      <c r="BI149" s="200">
        <f>IF(N149="nulová",J149,0)</f>
        <v>0</v>
      </c>
      <c r="BJ149" s="19" t="s">
        <v>81</v>
      </c>
      <c r="BK149" s="200">
        <f>ROUND(I149*H149,1)</f>
        <v>0</v>
      </c>
      <c r="BL149" s="19" t="s">
        <v>540</v>
      </c>
      <c r="BM149" s="199" t="s">
        <v>1428</v>
      </c>
    </row>
    <row r="150" spans="1:65" s="2" customFormat="1" ht="14.4" customHeight="1">
      <c r="A150" s="36"/>
      <c r="B150" s="37"/>
      <c r="C150" s="188" t="s">
        <v>476</v>
      </c>
      <c r="D150" s="188" t="s">
        <v>151</v>
      </c>
      <c r="E150" s="189" t="s">
        <v>1429</v>
      </c>
      <c r="F150" s="190" t="s">
        <v>1430</v>
      </c>
      <c r="G150" s="191" t="s">
        <v>310</v>
      </c>
      <c r="H150" s="192">
        <v>15</v>
      </c>
      <c r="I150" s="193"/>
      <c r="J150" s="194">
        <f>ROUND(I150*H150,1)</f>
        <v>0</v>
      </c>
      <c r="K150" s="190" t="s">
        <v>19</v>
      </c>
      <c r="L150" s="41"/>
      <c r="M150" s="195" t="s">
        <v>19</v>
      </c>
      <c r="N150" s="196" t="s">
        <v>44</v>
      </c>
      <c r="O150" s="66"/>
      <c r="P150" s="197">
        <f>O150*H150</f>
        <v>0</v>
      </c>
      <c r="Q150" s="197">
        <v>0</v>
      </c>
      <c r="R150" s="197">
        <f>Q150*H150</f>
        <v>0</v>
      </c>
      <c r="S150" s="197">
        <v>0</v>
      </c>
      <c r="T150" s="197">
        <f>S150*H150</f>
        <v>0</v>
      </c>
      <c r="U150" s="198" t="s">
        <v>19</v>
      </c>
      <c r="V150" s="36"/>
      <c r="W150" s="36"/>
      <c r="X150" s="36"/>
      <c r="Y150" s="36"/>
      <c r="Z150" s="36"/>
      <c r="AA150" s="36"/>
      <c r="AB150" s="36"/>
      <c r="AC150" s="36"/>
      <c r="AD150" s="36"/>
      <c r="AE150" s="36"/>
      <c r="AR150" s="199" t="s">
        <v>540</v>
      </c>
      <c r="AT150" s="199" t="s">
        <v>151</v>
      </c>
      <c r="AU150" s="199" t="s">
        <v>81</v>
      </c>
      <c r="AY150" s="19" t="s">
        <v>147</v>
      </c>
      <c r="BE150" s="200">
        <f>IF(N150="základní",J150,0)</f>
        <v>0</v>
      </c>
      <c r="BF150" s="200">
        <f>IF(N150="snížená",J150,0)</f>
        <v>0</v>
      </c>
      <c r="BG150" s="200">
        <f>IF(N150="zákl. přenesená",J150,0)</f>
        <v>0</v>
      </c>
      <c r="BH150" s="200">
        <f>IF(N150="sníž. přenesená",J150,0)</f>
        <v>0</v>
      </c>
      <c r="BI150" s="200">
        <f>IF(N150="nulová",J150,0)</f>
        <v>0</v>
      </c>
      <c r="BJ150" s="19" t="s">
        <v>81</v>
      </c>
      <c r="BK150" s="200">
        <f>ROUND(I150*H150,1)</f>
        <v>0</v>
      </c>
      <c r="BL150" s="19" t="s">
        <v>540</v>
      </c>
      <c r="BM150" s="199" t="s">
        <v>1431</v>
      </c>
    </row>
    <row r="151" spans="1:65" s="12" customFormat="1" ht="22.8" customHeight="1">
      <c r="B151" s="172"/>
      <c r="C151" s="173"/>
      <c r="D151" s="174" t="s">
        <v>71</v>
      </c>
      <c r="E151" s="186" t="s">
        <v>1432</v>
      </c>
      <c r="F151" s="186" t="s">
        <v>1433</v>
      </c>
      <c r="G151" s="173"/>
      <c r="H151" s="173"/>
      <c r="I151" s="176"/>
      <c r="J151" s="187">
        <f>BK151</f>
        <v>0</v>
      </c>
      <c r="K151" s="173"/>
      <c r="L151" s="178"/>
      <c r="M151" s="179"/>
      <c r="N151" s="180"/>
      <c r="O151" s="180"/>
      <c r="P151" s="181">
        <f>P152</f>
        <v>0</v>
      </c>
      <c r="Q151" s="180"/>
      <c r="R151" s="181">
        <f>R152</f>
        <v>0</v>
      </c>
      <c r="S151" s="180"/>
      <c r="T151" s="181">
        <f>T152</f>
        <v>0</v>
      </c>
      <c r="U151" s="182"/>
      <c r="AR151" s="183" t="s">
        <v>84</v>
      </c>
      <c r="AT151" s="184" t="s">
        <v>71</v>
      </c>
      <c r="AU151" s="184" t="s">
        <v>77</v>
      </c>
      <c r="AY151" s="183" t="s">
        <v>147</v>
      </c>
      <c r="BK151" s="185">
        <f>BK152</f>
        <v>0</v>
      </c>
    </row>
    <row r="152" spans="1:65" s="2" customFormat="1" ht="14.4" customHeight="1">
      <c r="A152" s="36"/>
      <c r="B152" s="37"/>
      <c r="C152" s="188" t="s">
        <v>483</v>
      </c>
      <c r="D152" s="188" t="s">
        <v>151</v>
      </c>
      <c r="E152" s="189" t="s">
        <v>1434</v>
      </c>
      <c r="F152" s="190" t="s">
        <v>1435</v>
      </c>
      <c r="G152" s="191" t="s">
        <v>967</v>
      </c>
      <c r="H152" s="258"/>
      <c r="I152" s="193"/>
      <c r="J152" s="194">
        <f>ROUND(I152*H152,1)</f>
        <v>0</v>
      </c>
      <c r="K152" s="190" t="s">
        <v>19</v>
      </c>
      <c r="L152" s="41"/>
      <c r="M152" s="195" t="s">
        <v>19</v>
      </c>
      <c r="N152" s="196" t="s">
        <v>44</v>
      </c>
      <c r="O152" s="66"/>
      <c r="P152" s="197">
        <f>O152*H152</f>
        <v>0</v>
      </c>
      <c r="Q152" s="197">
        <v>0</v>
      </c>
      <c r="R152" s="197">
        <f>Q152*H152</f>
        <v>0</v>
      </c>
      <c r="S152" s="197">
        <v>0</v>
      </c>
      <c r="T152" s="197">
        <f>S152*H152</f>
        <v>0</v>
      </c>
      <c r="U152" s="198" t="s">
        <v>19</v>
      </c>
      <c r="V152" s="36"/>
      <c r="W152" s="36"/>
      <c r="X152" s="36"/>
      <c r="Y152" s="36"/>
      <c r="Z152" s="36"/>
      <c r="AA152" s="36"/>
      <c r="AB152" s="36"/>
      <c r="AC152" s="36"/>
      <c r="AD152" s="36"/>
      <c r="AE152" s="36"/>
      <c r="AR152" s="199" t="s">
        <v>540</v>
      </c>
      <c r="AT152" s="199" t="s">
        <v>151</v>
      </c>
      <c r="AU152" s="199" t="s">
        <v>81</v>
      </c>
      <c r="AY152" s="19" t="s">
        <v>147</v>
      </c>
      <c r="BE152" s="200">
        <f>IF(N152="základní",J152,0)</f>
        <v>0</v>
      </c>
      <c r="BF152" s="200">
        <f>IF(N152="snížená",J152,0)</f>
        <v>0</v>
      </c>
      <c r="BG152" s="200">
        <f>IF(N152="zákl. přenesená",J152,0)</f>
        <v>0</v>
      </c>
      <c r="BH152" s="200">
        <f>IF(N152="sníž. přenesená",J152,0)</f>
        <v>0</v>
      </c>
      <c r="BI152" s="200">
        <f>IF(N152="nulová",J152,0)</f>
        <v>0</v>
      </c>
      <c r="BJ152" s="19" t="s">
        <v>81</v>
      </c>
      <c r="BK152" s="200">
        <f>ROUND(I152*H152,1)</f>
        <v>0</v>
      </c>
      <c r="BL152" s="19" t="s">
        <v>540</v>
      </c>
      <c r="BM152" s="199" t="s">
        <v>1436</v>
      </c>
    </row>
    <row r="153" spans="1:65" s="12" customFormat="1" ht="22.8" customHeight="1">
      <c r="B153" s="172"/>
      <c r="C153" s="173"/>
      <c r="D153" s="174" t="s">
        <v>71</v>
      </c>
      <c r="E153" s="186" t="s">
        <v>1437</v>
      </c>
      <c r="F153" s="186" t="s">
        <v>1438</v>
      </c>
      <c r="G153" s="173"/>
      <c r="H153" s="173"/>
      <c r="I153" s="176"/>
      <c r="J153" s="187">
        <f>BK153</f>
        <v>0</v>
      </c>
      <c r="K153" s="173"/>
      <c r="L153" s="178"/>
      <c r="M153" s="179"/>
      <c r="N153" s="180"/>
      <c r="O153" s="180"/>
      <c r="P153" s="181">
        <f>SUM(P154:P155)</f>
        <v>0</v>
      </c>
      <c r="Q153" s="180"/>
      <c r="R153" s="181">
        <f>SUM(R154:R155)</f>
        <v>0</v>
      </c>
      <c r="S153" s="180"/>
      <c r="T153" s="181">
        <f>SUM(T154:T155)</f>
        <v>0</v>
      </c>
      <c r="U153" s="182"/>
      <c r="AR153" s="183" t="s">
        <v>84</v>
      </c>
      <c r="AT153" s="184" t="s">
        <v>71</v>
      </c>
      <c r="AU153" s="184" t="s">
        <v>77</v>
      </c>
      <c r="AY153" s="183" t="s">
        <v>147</v>
      </c>
      <c r="BK153" s="185">
        <f>SUM(BK154:BK155)</f>
        <v>0</v>
      </c>
    </row>
    <row r="154" spans="1:65" s="2" customFormat="1" ht="14.4" customHeight="1">
      <c r="A154" s="36"/>
      <c r="B154" s="37"/>
      <c r="C154" s="188" t="s">
        <v>486</v>
      </c>
      <c r="D154" s="188" t="s">
        <v>151</v>
      </c>
      <c r="E154" s="189" t="s">
        <v>1439</v>
      </c>
      <c r="F154" s="190" t="s">
        <v>1440</v>
      </c>
      <c r="G154" s="191" t="s">
        <v>1441</v>
      </c>
      <c r="H154" s="192">
        <v>1</v>
      </c>
      <c r="I154" s="193"/>
      <c r="J154" s="194">
        <f>ROUND(I154*H154,1)</f>
        <v>0</v>
      </c>
      <c r="K154" s="190" t="s">
        <v>19</v>
      </c>
      <c r="L154" s="41"/>
      <c r="M154" s="195" t="s">
        <v>19</v>
      </c>
      <c r="N154" s="196" t="s">
        <v>44</v>
      </c>
      <c r="O154" s="66"/>
      <c r="P154" s="197">
        <f>O154*H154</f>
        <v>0</v>
      </c>
      <c r="Q154" s="197">
        <v>0</v>
      </c>
      <c r="R154" s="197">
        <f>Q154*H154</f>
        <v>0</v>
      </c>
      <c r="S154" s="197">
        <v>0</v>
      </c>
      <c r="T154" s="197">
        <f>S154*H154</f>
        <v>0</v>
      </c>
      <c r="U154" s="198" t="s">
        <v>19</v>
      </c>
      <c r="V154" s="36"/>
      <c r="W154" s="36"/>
      <c r="X154" s="36"/>
      <c r="Y154" s="36"/>
      <c r="Z154" s="36"/>
      <c r="AA154" s="36"/>
      <c r="AB154" s="36"/>
      <c r="AC154" s="36"/>
      <c r="AD154" s="36"/>
      <c r="AE154" s="36"/>
      <c r="AR154" s="199" t="s">
        <v>540</v>
      </c>
      <c r="AT154" s="199" t="s">
        <v>151</v>
      </c>
      <c r="AU154" s="199" t="s">
        <v>81</v>
      </c>
      <c r="AY154" s="19" t="s">
        <v>147</v>
      </c>
      <c r="BE154" s="200">
        <f>IF(N154="základní",J154,0)</f>
        <v>0</v>
      </c>
      <c r="BF154" s="200">
        <f>IF(N154="snížená",J154,0)</f>
        <v>0</v>
      </c>
      <c r="BG154" s="200">
        <f>IF(N154="zákl. přenesená",J154,0)</f>
        <v>0</v>
      </c>
      <c r="BH154" s="200">
        <f>IF(N154="sníž. přenesená",J154,0)</f>
        <v>0</v>
      </c>
      <c r="BI154" s="200">
        <f>IF(N154="nulová",J154,0)</f>
        <v>0</v>
      </c>
      <c r="BJ154" s="19" t="s">
        <v>81</v>
      </c>
      <c r="BK154" s="200">
        <f>ROUND(I154*H154,1)</f>
        <v>0</v>
      </c>
      <c r="BL154" s="19" t="s">
        <v>540</v>
      </c>
      <c r="BM154" s="199" t="s">
        <v>1442</v>
      </c>
    </row>
    <row r="155" spans="1:65" s="2" customFormat="1" ht="14.4" customHeight="1">
      <c r="A155" s="36"/>
      <c r="B155" s="37"/>
      <c r="C155" s="188" t="s">
        <v>490</v>
      </c>
      <c r="D155" s="188" t="s">
        <v>151</v>
      </c>
      <c r="E155" s="189" t="s">
        <v>1443</v>
      </c>
      <c r="F155" s="190" t="s">
        <v>1444</v>
      </c>
      <c r="G155" s="191" t="s">
        <v>1441</v>
      </c>
      <c r="H155" s="192">
        <v>1</v>
      </c>
      <c r="I155" s="193"/>
      <c r="J155" s="194">
        <f>ROUND(I155*H155,1)</f>
        <v>0</v>
      </c>
      <c r="K155" s="190" t="s">
        <v>19</v>
      </c>
      <c r="L155" s="41"/>
      <c r="M155" s="259" t="s">
        <v>19</v>
      </c>
      <c r="N155" s="260" t="s">
        <v>44</v>
      </c>
      <c r="O155" s="261"/>
      <c r="P155" s="262">
        <f>O155*H155</f>
        <v>0</v>
      </c>
      <c r="Q155" s="262">
        <v>0</v>
      </c>
      <c r="R155" s="262">
        <f>Q155*H155</f>
        <v>0</v>
      </c>
      <c r="S155" s="262">
        <v>0</v>
      </c>
      <c r="T155" s="262">
        <f>S155*H155</f>
        <v>0</v>
      </c>
      <c r="U155" s="263" t="s">
        <v>19</v>
      </c>
      <c r="V155" s="36"/>
      <c r="W155" s="36"/>
      <c r="X155" s="36"/>
      <c r="Y155" s="36"/>
      <c r="Z155" s="36"/>
      <c r="AA155" s="36"/>
      <c r="AB155" s="36"/>
      <c r="AC155" s="36"/>
      <c r="AD155" s="36"/>
      <c r="AE155" s="36"/>
      <c r="AR155" s="199" t="s">
        <v>540</v>
      </c>
      <c r="AT155" s="199" t="s">
        <v>151</v>
      </c>
      <c r="AU155" s="199" t="s">
        <v>81</v>
      </c>
      <c r="AY155" s="19" t="s">
        <v>147</v>
      </c>
      <c r="BE155" s="200">
        <f>IF(N155="základní",J155,0)</f>
        <v>0</v>
      </c>
      <c r="BF155" s="200">
        <f>IF(N155="snížená",J155,0)</f>
        <v>0</v>
      </c>
      <c r="BG155" s="200">
        <f>IF(N155="zákl. přenesená",J155,0)</f>
        <v>0</v>
      </c>
      <c r="BH155" s="200">
        <f>IF(N155="sníž. přenesená",J155,0)</f>
        <v>0</v>
      </c>
      <c r="BI155" s="200">
        <f>IF(N155="nulová",J155,0)</f>
        <v>0</v>
      </c>
      <c r="BJ155" s="19" t="s">
        <v>81</v>
      </c>
      <c r="BK155" s="200">
        <f>ROUND(I155*H155,1)</f>
        <v>0</v>
      </c>
      <c r="BL155" s="19" t="s">
        <v>540</v>
      </c>
      <c r="BM155" s="199" t="s">
        <v>1445</v>
      </c>
    </row>
    <row r="156" spans="1:65" s="2" customFormat="1" ht="6.9" customHeight="1">
      <c r="A156" s="36"/>
      <c r="B156" s="49"/>
      <c r="C156" s="50"/>
      <c r="D156" s="50"/>
      <c r="E156" s="50"/>
      <c r="F156" s="50"/>
      <c r="G156" s="50"/>
      <c r="H156" s="50"/>
      <c r="I156" s="138"/>
      <c r="J156" s="50"/>
      <c r="K156" s="50"/>
      <c r="L156" s="41"/>
      <c r="M156" s="36"/>
      <c r="O156" s="36"/>
      <c r="P156" s="36"/>
      <c r="Q156" s="36"/>
      <c r="R156" s="36"/>
      <c r="S156" s="36"/>
      <c r="T156" s="36"/>
      <c r="U156" s="36"/>
      <c r="V156" s="36"/>
      <c r="W156" s="36"/>
      <c r="X156" s="36"/>
      <c r="Y156" s="36"/>
      <c r="Z156" s="36"/>
      <c r="AA156" s="36"/>
      <c r="AB156" s="36"/>
      <c r="AC156" s="36"/>
      <c r="AD156" s="36"/>
      <c r="AE156" s="36"/>
    </row>
  </sheetData>
  <sheetProtection algorithmName="SHA-512" hashValue="2nd6/tnazPyWwdNSagpjxDaazR4OcvEXgyRjAOwXbZQfRTexXWwYarrg2n6rSEhPjIBq1CvB0okMYLn4UioScw==" saltValue="vXdeIR4ZRB/PHTyt7r3nrSUHaKlKWyiqAvv+r4GCvXhSyvdCzulhPDQK5YYEkJOaVCDKv7D3MG/8QdHENWCPtg==" spinCount="100000" sheet="1" objects="1" scenarios="1" formatColumns="0" formatRows="0" autoFilter="0"/>
  <autoFilter ref="C88:K155"/>
  <mergeCells count="9">
    <mergeCell ref="E50:H50"/>
    <mergeCell ref="E79:H79"/>
    <mergeCell ref="E81:H81"/>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4"/>
  <sheetViews>
    <sheetView showGridLines="0" topLeftCell="A71" workbookViewId="0">
      <selection activeCell="F76" sqref="F76"/>
    </sheetView>
  </sheetViews>
  <sheetFormatPr defaultRowHeight="14.4"/>
  <cols>
    <col min="1" max="1" width="7.140625" style="1" customWidth="1"/>
    <col min="2" max="2" width="1.42578125" style="1" customWidth="1"/>
    <col min="3" max="3" width="3.5703125" style="1" customWidth="1"/>
    <col min="4" max="4" width="5.5703125" style="1" customWidth="1"/>
    <col min="5" max="5" width="16.85546875" style="1" customWidth="1"/>
    <col min="6" max="6" width="103.140625" style="1" customWidth="1"/>
    <col min="7" max="7" width="7.28515625" style="1" customWidth="1"/>
    <col min="8" max="8" width="11.140625" style="1" customWidth="1"/>
    <col min="9" max="9" width="17.28515625" style="103" customWidth="1"/>
    <col min="10" max="10" width="22.140625" style="1" customWidth="1"/>
    <col min="11" max="11" width="17.28515625" style="1" customWidth="1"/>
    <col min="12" max="12" width="8" style="1" customWidth="1"/>
    <col min="13" max="13" width="9.28515625" style="1" hidden="1" customWidth="1"/>
    <col min="14" max="14" width="9.140625" style="1" hidden="1"/>
    <col min="15" max="21" width="12.140625"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44" max="65" width="9.140625" style="1" hidden="1"/>
  </cols>
  <sheetData>
    <row r="2" spans="1:46" s="1" customFormat="1" ht="36.9" customHeight="1">
      <c r="I2" s="103"/>
      <c r="L2" s="382"/>
      <c r="M2" s="382"/>
      <c r="N2" s="382"/>
      <c r="O2" s="382"/>
      <c r="P2" s="382"/>
      <c r="Q2" s="382"/>
      <c r="R2" s="382"/>
      <c r="S2" s="382"/>
      <c r="T2" s="382"/>
      <c r="U2" s="382"/>
      <c r="V2" s="382"/>
      <c r="AT2" s="19" t="s">
        <v>87</v>
      </c>
    </row>
    <row r="3" spans="1:46" s="1" customFormat="1" ht="6.9" customHeight="1">
      <c r="B3" s="104"/>
      <c r="C3" s="105"/>
      <c r="D3" s="105"/>
      <c r="E3" s="105"/>
      <c r="F3" s="105"/>
      <c r="G3" s="105"/>
      <c r="H3" s="105"/>
      <c r="I3" s="106"/>
      <c r="J3" s="105"/>
      <c r="K3" s="105"/>
      <c r="L3" s="22"/>
      <c r="AT3" s="19" t="s">
        <v>77</v>
      </c>
    </row>
    <row r="4" spans="1:46" s="1" customFormat="1" ht="24.9" customHeight="1">
      <c r="B4" s="22"/>
      <c r="D4" s="107" t="s">
        <v>88</v>
      </c>
      <c r="I4" s="103"/>
      <c r="L4" s="22"/>
      <c r="M4" s="108" t="s">
        <v>10</v>
      </c>
      <c r="AT4" s="19" t="s">
        <v>4</v>
      </c>
    </row>
    <row r="5" spans="1:46" s="1" customFormat="1" ht="6.9" customHeight="1">
      <c r="B5" s="22"/>
      <c r="I5" s="103"/>
      <c r="L5" s="22"/>
    </row>
    <row r="6" spans="1:46" s="1" customFormat="1" ht="12" customHeight="1">
      <c r="B6" s="22"/>
      <c r="D6" s="109" t="s">
        <v>16</v>
      </c>
      <c r="I6" s="103"/>
      <c r="L6" s="22"/>
    </row>
    <row r="7" spans="1:46" s="1" customFormat="1" ht="14.4" customHeight="1">
      <c r="B7" s="22"/>
      <c r="E7" s="383" t="str">
        <f>'Rekapitulace stavby'!K6</f>
        <v>VYBUDOVÁNÍ BEZBARIÉROVÉHO PŘÍSTUPU V OBJEKTU DOZP</v>
      </c>
      <c r="F7" s="384"/>
      <c r="G7" s="384"/>
      <c r="H7" s="384"/>
      <c r="I7" s="103"/>
      <c r="L7" s="22"/>
    </row>
    <row r="8" spans="1:46" s="2" customFormat="1" ht="12" customHeight="1">
      <c r="A8" s="36"/>
      <c r="B8" s="41"/>
      <c r="C8" s="36"/>
      <c r="D8" s="109" t="s">
        <v>89</v>
      </c>
      <c r="E8" s="36"/>
      <c r="F8" s="36"/>
      <c r="G8" s="36"/>
      <c r="H8" s="36"/>
      <c r="I8" s="110"/>
      <c r="J8" s="36"/>
      <c r="K8" s="36"/>
      <c r="L8" s="111"/>
      <c r="S8" s="36"/>
      <c r="T8" s="36"/>
      <c r="U8" s="36"/>
      <c r="V8" s="36"/>
      <c r="W8" s="36"/>
      <c r="X8" s="36"/>
      <c r="Y8" s="36"/>
      <c r="Z8" s="36"/>
      <c r="AA8" s="36"/>
      <c r="AB8" s="36"/>
      <c r="AC8" s="36"/>
      <c r="AD8" s="36"/>
      <c r="AE8" s="36"/>
    </row>
    <row r="9" spans="1:46" s="2" customFormat="1" ht="14.4" customHeight="1">
      <c r="A9" s="36"/>
      <c r="B9" s="41"/>
      <c r="C9" s="36"/>
      <c r="D9" s="36"/>
      <c r="E9" s="385" t="s">
        <v>1446</v>
      </c>
      <c r="F9" s="386"/>
      <c r="G9" s="386"/>
      <c r="H9" s="386"/>
      <c r="I9" s="110"/>
      <c r="J9" s="36"/>
      <c r="K9" s="36"/>
      <c r="L9" s="111"/>
      <c r="S9" s="36"/>
      <c r="T9" s="36"/>
      <c r="U9" s="36"/>
      <c r="V9" s="36"/>
      <c r="W9" s="36"/>
      <c r="X9" s="36"/>
      <c r="Y9" s="36"/>
      <c r="Z9" s="36"/>
      <c r="AA9" s="36"/>
      <c r="AB9" s="36"/>
      <c r="AC9" s="36"/>
      <c r="AD9" s="36"/>
      <c r="AE9" s="36"/>
    </row>
    <row r="10" spans="1:46" s="2" customFormat="1" ht="10.199999999999999">
      <c r="A10" s="36"/>
      <c r="B10" s="41"/>
      <c r="C10" s="36"/>
      <c r="D10" s="36"/>
      <c r="E10" s="36"/>
      <c r="F10" s="36"/>
      <c r="G10" s="36"/>
      <c r="H10" s="36"/>
      <c r="I10" s="110"/>
      <c r="J10" s="36"/>
      <c r="K10" s="36"/>
      <c r="L10" s="111"/>
      <c r="S10" s="36"/>
      <c r="T10" s="36"/>
      <c r="U10" s="36"/>
      <c r="V10" s="36"/>
      <c r="W10" s="36"/>
      <c r="X10" s="36"/>
      <c r="Y10" s="36"/>
      <c r="Z10" s="36"/>
      <c r="AA10" s="36"/>
      <c r="AB10" s="36"/>
      <c r="AC10" s="36"/>
      <c r="AD10" s="36"/>
      <c r="AE10" s="36"/>
    </row>
    <row r="11" spans="1:46" s="2" customFormat="1" ht="12" customHeight="1">
      <c r="A11" s="36"/>
      <c r="B11" s="41"/>
      <c r="C11" s="36"/>
      <c r="D11" s="109" t="s">
        <v>18</v>
      </c>
      <c r="E11" s="36"/>
      <c r="F11" s="112" t="s">
        <v>19</v>
      </c>
      <c r="G11" s="36"/>
      <c r="H11" s="36"/>
      <c r="I11" s="113" t="s">
        <v>20</v>
      </c>
      <c r="J11" s="112" t="s">
        <v>19</v>
      </c>
      <c r="K11" s="36"/>
      <c r="L11" s="111"/>
      <c r="S11" s="36"/>
      <c r="T11" s="36"/>
      <c r="U11" s="36"/>
      <c r="V11" s="36"/>
      <c r="W11" s="36"/>
      <c r="X11" s="36"/>
      <c r="Y11" s="36"/>
      <c r="Z11" s="36"/>
      <c r="AA11" s="36"/>
      <c r="AB11" s="36"/>
      <c r="AC11" s="36"/>
      <c r="AD11" s="36"/>
      <c r="AE11" s="36"/>
    </row>
    <row r="12" spans="1:46" s="2" customFormat="1" ht="12" customHeight="1">
      <c r="A12" s="36"/>
      <c r="B12" s="41"/>
      <c r="C12" s="36"/>
      <c r="D12" s="109" t="s">
        <v>21</v>
      </c>
      <c r="E12" s="36"/>
      <c r="F12" s="112" t="s">
        <v>22</v>
      </c>
      <c r="G12" s="36"/>
      <c r="H12" s="36"/>
      <c r="I12" s="113" t="s">
        <v>23</v>
      </c>
      <c r="J12" s="114" t="str">
        <f>'Rekapitulace stavby'!AN8</f>
        <v>3. 5. 2020</v>
      </c>
      <c r="K12" s="36"/>
      <c r="L12" s="111"/>
      <c r="S12" s="36"/>
      <c r="T12" s="36"/>
      <c r="U12" s="36"/>
      <c r="V12" s="36"/>
      <c r="W12" s="36"/>
      <c r="X12" s="36"/>
      <c r="Y12" s="36"/>
      <c r="Z12" s="36"/>
      <c r="AA12" s="36"/>
      <c r="AB12" s="36"/>
      <c r="AC12" s="36"/>
      <c r="AD12" s="36"/>
      <c r="AE12" s="36"/>
    </row>
    <row r="13" spans="1:46" s="2" customFormat="1" ht="10.8" customHeight="1">
      <c r="A13" s="36"/>
      <c r="B13" s="41"/>
      <c r="C13" s="36"/>
      <c r="D13" s="36"/>
      <c r="E13" s="36"/>
      <c r="F13" s="36"/>
      <c r="G13" s="36"/>
      <c r="H13" s="36"/>
      <c r="I13" s="110"/>
      <c r="J13" s="36"/>
      <c r="K13" s="36"/>
      <c r="L13" s="111"/>
      <c r="S13" s="36"/>
      <c r="T13" s="36"/>
      <c r="U13" s="36"/>
      <c r="V13" s="36"/>
      <c r="W13" s="36"/>
      <c r="X13" s="36"/>
      <c r="Y13" s="36"/>
      <c r="Z13" s="36"/>
      <c r="AA13" s="36"/>
      <c r="AB13" s="36"/>
      <c r="AC13" s="36"/>
      <c r="AD13" s="36"/>
      <c r="AE13" s="36"/>
    </row>
    <row r="14" spans="1:46" s="2" customFormat="1" ht="12" customHeight="1">
      <c r="A14" s="36"/>
      <c r="B14" s="41"/>
      <c r="C14" s="36"/>
      <c r="D14" s="109" t="s">
        <v>25</v>
      </c>
      <c r="E14" s="36"/>
      <c r="F14" s="36"/>
      <c r="G14" s="36"/>
      <c r="H14" s="36"/>
      <c r="I14" s="113" t="s">
        <v>26</v>
      </c>
      <c r="J14" s="112" t="s">
        <v>19</v>
      </c>
      <c r="K14" s="36"/>
      <c r="L14" s="111"/>
      <c r="S14" s="36"/>
      <c r="T14" s="36"/>
      <c r="U14" s="36"/>
      <c r="V14" s="36"/>
      <c r="W14" s="36"/>
      <c r="X14" s="36"/>
      <c r="Y14" s="36"/>
      <c r="Z14" s="36"/>
      <c r="AA14" s="36"/>
      <c r="AB14" s="36"/>
      <c r="AC14" s="36"/>
      <c r="AD14" s="36"/>
      <c r="AE14" s="36"/>
    </row>
    <row r="15" spans="1:46" s="2" customFormat="1" ht="18" customHeight="1">
      <c r="A15" s="36"/>
      <c r="B15" s="41"/>
      <c r="C15" s="36"/>
      <c r="D15" s="36"/>
      <c r="E15" s="112" t="s">
        <v>27</v>
      </c>
      <c r="F15" s="36"/>
      <c r="G15" s="36"/>
      <c r="H15" s="36"/>
      <c r="I15" s="113" t="s">
        <v>28</v>
      </c>
      <c r="J15" s="112" t="s">
        <v>19</v>
      </c>
      <c r="K15" s="36"/>
      <c r="L15" s="111"/>
      <c r="S15" s="36"/>
      <c r="T15" s="36"/>
      <c r="U15" s="36"/>
      <c r="V15" s="36"/>
      <c r="W15" s="36"/>
      <c r="X15" s="36"/>
      <c r="Y15" s="36"/>
      <c r="Z15" s="36"/>
      <c r="AA15" s="36"/>
      <c r="AB15" s="36"/>
      <c r="AC15" s="36"/>
      <c r="AD15" s="36"/>
      <c r="AE15" s="36"/>
    </row>
    <row r="16" spans="1:46" s="2" customFormat="1" ht="6.9" customHeight="1">
      <c r="A16" s="36"/>
      <c r="B16" s="41"/>
      <c r="C16" s="36"/>
      <c r="D16" s="36"/>
      <c r="E16" s="36"/>
      <c r="F16" s="36"/>
      <c r="G16" s="36"/>
      <c r="H16" s="36"/>
      <c r="I16" s="110"/>
      <c r="J16" s="36"/>
      <c r="K16" s="36"/>
      <c r="L16" s="111"/>
      <c r="S16" s="36"/>
      <c r="T16" s="36"/>
      <c r="U16" s="36"/>
      <c r="V16" s="36"/>
      <c r="W16" s="36"/>
      <c r="X16" s="36"/>
      <c r="Y16" s="36"/>
      <c r="Z16" s="36"/>
      <c r="AA16" s="36"/>
      <c r="AB16" s="36"/>
      <c r="AC16" s="36"/>
      <c r="AD16" s="36"/>
      <c r="AE16" s="36"/>
    </row>
    <row r="17" spans="1:31" s="2" customFormat="1" ht="12" customHeight="1">
      <c r="A17" s="36"/>
      <c r="B17" s="41"/>
      <c r="C17" s="36"/>
      <c r="D17" s="109" t="s">
        <v>29</v>
      </c>
      <c r="E17" s="36"/>
      <c r="F17" s="36"/>
      <c r="G17" s="36"/>
      <c r="H17" s="36"/>
      <c r="I17" s="113" t="s">
        <v>26</v>
      </c>
      <c r="J17" s="32" t="str">
        <f>'Rekapitulace stavby'!AN13</f>
        <v>Vyplň údaj</v>
      </c>
      <c r="K17" s="36"/>
      <c r="L17" s="111"/>
      <c r="S17" s="36"/>
      <c r="T17" s="36"/>
      <c r="U17" s="36"/>
      <c r="V17" s="36"/>
      <c r="W17" s="36"/>
      <c r="X17" s="36"/>
      <c r="Y17" s="36"/>
      <c r="Z17" s="36"/>
      <c r="AA17" s="36"/>
      <c r="AB17" s="36"/>
      <c r="AC17" s="36"/>
      <c r="AD17" s="36"/>
      <c r="AE17" s="36"/>
    </row>
    <row r="18" spans="1:31" s="2" customFormat="1" ht="18" customHeight="1">
      <c r="A18" s="36"/>
      <c r="B18" s="41"/>
      <c r="C18" s="36"/>
      <c r="D18" s="36"/>
      <c r="E18" s="387" t="str">
        <f>'Rekapitulace stavby'!E14</f>
        <v>Vyplň údaj</v>
      </c>
      <c r="F18" s="388"/>
      <c r="G18" s="388"/>
      <c r="H18" s="388"/>
      <c r="I18" s="113" t="s">
        <v>28</v>
      </c>
      <c r="J18" s="32" t="str">
        <f>'Rekapitulace stavby'!AN14</f>
        <v>Vyplň údaj</v>
      </c>
      <c r="K18" s="36"/>
      <c r="L18" s="111"/>
      <c r="S18" s="36"/>
      <c r="T18" s="36"/>
      <c r="U18" s="36"/>
      <c r="V18" s="36"/>
      <c r="W18" s="36"/>
      <c r="X18" s="36"/>
      <c r="Y18" s="36"/>
      <c r="Z18" s="36"/>
      <c r="AA18" s="36"/>
      <c r="AB18" s="36"/>
      <c r="AC18" s="36"/>
      <c r="AD18" s="36"/>
      <c r="AE18" s="36"/>
    </row>
    <row r="19" spans="1:31" s="2" customFormat="1" ht="6.9" customHeight="1">
      <c r="A19" s="36"/>
      <c r="B19" s="41"/>
      <c r="C19" s="36"/>
      <c r="D19" s="36"/>
      <c r="E19" s="36"/>
      <c r="F19" s="36"/>
      <c r="G19" s="36"/>
      <c r="H19" s="36"/>
      <c r="I19" s="110"/>
      <c r="J19" s="36"/>
      <c r="K19" s="36"/>
      <c r="L19" s="111"/>
      <c r="S19" s="36"/>
      <c r="T19" s="36"/>
      <c r="U19" s="36"/>
      <c r="V19" s="36"/>
      <c r="W19" s="36"/>
      <c r="X19" s="36"/>
      <c r="Y19" s="36"/>
      <c r="Z19" s="36"/>
      <c r="AA19" s="36"/>
      <c r="AB19" s="36"/>
      <c r="AC19" s="36"/>
      <c r="AD19" s="36"/>
      <c r="AE19" s="36"/>
    </row>
    <row r="20" spans="1:31" s="2" customFormat="1" ht="12" customHeight="1">
      <c r="A20" s="36"/>
      <c r="B20" s="41"/>
      <c r="C20" s="36"/>
      <c r="D20" s="109" t="s">
        <v>31</v>
      </c>
      <c r="E20" s="36"/>
      <c r="F20" s="36"/>
      <c r="G20" s="36"/>
      <c r="H20" s="36"/>
      <c r="I20" s="113" t="s">
        <v>26</v>
      </c>
      <c r="J20" s="112" t="s">
        <v>19</v>
      </c>
      <c r="K20" s="36"/>
      <c r="L20" s="111"/>
      <c r="S20" s="36"/>
      <c r="T20" s="36"/>
      <c r="U20" s="36"/>
      <c r="V20" s="36"/>
      <c r="W20" s="36"/>
      <c r="X20" s="36"/>
      <c r="Y20" s="36"/>
      <c r="Z20" s="36"/>
      <c r="AA20" s="36"/>
      <c r="AB20" s="36"/>
      <c r="AC20" s="36"/>
      <c r="AD20" s="36"/>
      <c r="AE20" s="36"/>
    </row>
    <row r="21" spans="1:31" s="2" customFormat="1" ht="18" customHeight="1">
      <c r="A21" s="36"/>
      <c r="B21" s="41"/>
      <c r="C21" s="36"/>
      <c r="D21" s="36"/>
      <c r="E21" s="112" t="s">
        <v>32</v>
      </c>
      <c r="F21" s="36"/>
      <c r="G21" s="36"/>
      <c r="H21" s="36"/>
      <c r="I21" s="113" t="s">
        <v>28</v>
      </c>
      <c r="J21" s="112" t="s">
        <v>19</v>
      </c>
      <c r="K21" s="36"/>
      <c r="L21" s="111"/>
      <c r="S21" s="36"/>
      <c r="T21" s="36"/>
      <c r="U21" s="36"/>
      <c r="V21" s="36"/>
      <c r="W21" s="36"/>
      <c r="X21" s="36"/>
      <c r="Y21" s="36"/>
      <c r="Z21" s="36"/>
      <c r="AA21" s="36"/>
      <c r="AB21" s="36"/>
      <c r="AC21" s="36"/>
      <c r="AD21" s="36"/>
      <c r="AE21" s="36"/>
    </row>
    <row r="22" spans="1:31" s="2" customFormat="1" ht="6.9" customHeight="1">
      <c r="A22" s="36"/>
      <c r="B22" s="41"/>
      <c r="C22" s="36"/>
      <c r="D22" s="36"/>
      <c r="E22" s="36"/>
      <c r="F22" s="36"/>
      <c r="G22" s="36"/>
      <c r="H22" s="36"/>
      <c r="I22" s="110"/>
      <c r="J22" s="36"/>
      <c r="K22" s="36"/>
      <c r="L22" s="111"/>
      <c r="S22" s="36"/>
      <c r="T22" s="36"/>
      <c r="U22" s="36"/>
      <c r="V22" s="36"/>
      <c r="W22" s="36"/>
      <c r="X22" s="36"/>
      <c r="Y22" s="36"/>
      <c r="Z22" s="36"/>
      <c r="AA22" s="36"/>
      <c r="AB22" s="36"/>
      <c r="AC22" s="36"/>
      <c r="AD22" s="36"/>
      <c r="AE22" s="36"/>
    </row>
    <row r="23" spans="1:31" s="2" customFormat="1" ht="12" customHeight="1">
      <c r="A23" s="36"/>
      <c r="B23" s="41"/>
      <c r="C23" s="36"/>
      <c r="D23" s="109" t="s">
        <v>34</v>
      </c>
      <c r="E23" s="36"/>
      <c r="F23" s="36"/>
      <c r="G23" s="36"/>
      <c r="H23" s="36"/>
      <c r="I23" s="113" t="s">
        <v>26</v>
      </c>
      <c r="J23" s="112" t="s">
        <v>19</v>
      </c>
      <c r="K23" s="36"/>
      <c r="L23" s="111"/>
      <c r="S23" s="36"/>
      <c r="T23" s="36"/>
      <c r="U23" s="36"/>
      <c r="V23" s="36"/>
      <c r="W23" s="36"/>
      <c r="X23" s="36"/>
      <c r="Y23" s="36"/>
      <c r="Z23" s="36"/>
      <c r="AA23" s="36"/>
      <c r="AB23" s="36"/>
      <c r="AC23" s="36"/>
      <c r="AD23" s="36"/>
      <c r="AE23" s="36"/>
    </row>
    <row r="24" spans="1:31" s="2" customFormat="1" ht="18" customHeight="1">
      <c r="A24" s="36"/>
      <c r="B24" s="41"/>
      <c r="C24" s="36"/>
      <c r="D24" s="36"/>
      <c r="E24" s="112" t="s">
        <v>35</v>
      </c>
      <c r="F24" s="36"/>
      <c r="G24" s="36"/>
      <c r="H24" s="36"/>
      <c r="I24" s="113" t="s">
        <v>28</v>
      </c>
      <c r="J24" s="112" t="s">
        <v>19</v>
      </c>
      <c r="K24" s="36"/>
      <c r="L24" s="111"/>
      <c r="S24" s="36"/>
      <c r="T24" s="36"/>
      <c r="U24" s="36"/>
      <c r="V24" s="36"/>
      <c r="W24" s="36"/>
      <c r="X24" s="36"/>
      <c r="Y24" s="36"/>
      <c r="Z24" s="36"/>
      <c r="AA24" s="36"/>
      <c r="AB24" s="36"/>
      <c r="AC24" s="36"/>
      <c r="AD24" s="36"/>
      <c r="AE24" s="36"/>
    </row>
    <row r="25" spans="1:31" s="2" customFormat="1" ht="6.9" customHeight="1">
      <c r="A25" s="36"/>
      <c r="B25" s="41"/>
      <c r="C25" s="36"/>
      <c r="D25" s="36"/>
      <c r="E25" s="36"/>
      <c r="F25" s="36"/>
      <c r="G25" s="36"/>
      <c r="H25" s="36"/>
      <c r="I25" s="110"/>
      <c r="J25" s="36"/>
      <c r="K25" s="36"/>
      <c r="L25" s="111"/>
      <c r="S25" s="36"/>
      <c r="T25" s="36"/>
      <c r="U25" s="36"/>
      <c r="V25" s="36"/>
      <c r="W25" s="36"/>
      <c r="X25" s="36"/>
      <c r="Y25" s="36"/>
      <c r="Z25" s="36"/>
      <c r="AA25" s="36"/>
      <c r="AB25" s="36"/>
      <c r="AC25" s="36"/>
      <c r="AD25" s="36"/>
      <c r="AE25" s="36"/>
    </row>
    <row r="26" spans="1:31" s="2" customFormat="1" ht="12" customHeight="1">
      <c r="A26" s="36"/>
      <c r="B26" s="41"/>
      <c r="C26" s="36"/>
      <c r="D26" s="109" t="s">
        <v>36</v>
      </c>
      <c r="E26" s="36"/>
      <c r="F26" s="36"/>
      <c r="G26" s="36"/>
      <c r="H26" s="36"/>
      <c r="I26" s="110"/>
      <c r="J26" s="36"/>
      <c r="K26" s="36"/>
      <c r="L26" s="111"/>
      <c r="S26" s="36"/>
      <c r="T26" s="36"/>
      <c r="U26" s="36"/>
      <c r="V26" s="36"/>
      <c r="W26" s="36"/>
      <c r="X26" s="36"/>
      <c r="Y26" s="36"/>
      <c r="Z26" s="36"/>
      <c r="AA26" s="36"/>
      <c r="AB26" s="36"/>
      <c r="AC26" s="36"/>
      <c r="AD26" s="36"/>
      <c r="AE26" s="36"/>
    </row>
    <row r="27" spans="1:31" s="8" customFormat="1" ht="60" customHeight="1">
      <c r="A27" s="115"/>
      <c r="B27" s="116"/>
      <c r="C27" s="115"/>
      <c r="D27" s="115"/>
      <c r="E27" s="389" t="s">
        <v>37</v>
      </c>
      <c r="F27" s="389"/>
      <c r="G27" s="389"/>
      <c r="H27" s="389"/>
      <c r="I27" s="117"/>
      <c r="J27" s="115"/>
      <c r="K27" s="115"/>
      <c r="L27" s="118"/>
      <c r="S27" s="115"/>
      <c r="T27" s="115"/>
      <c r="U27" s="115"/>
      <c r="V27" s="115"/>
      <c r="W27" s="115"/>
      <c r="X27" s="115"/>
      <c r="Y27" s="115"/>
      <c r="Z27" s="115"/>
      <c r="AA27" s="115"/>
      <c r="AB27" s="115"/>
      <c r="AC27" s="115"/>
      <c r="AD27" s="115"/>
      <c r="AE27" s="115"/>
    </row>
    <row r="28" spans="1:31" s="2" customFormat="1" ht="6.9" customHeight="1">
      <c r="A28" s="36"/>
      <c r="B28" s="41"/>
      <c r="C28" s="36"/>
      <c r="D28" s="36"/>
      <c r="E28" s="36"/>
      <c r="F28" s="36"/>
      <c r="G28" s="36"/>
      <c r="H28" s="36"/>
      <c r="I28" s="110"/>
      <c r="J28" s="36"/>
      <c r="K28" s="36"/>
      <c r="L28" s="111"/>
      <c r="S28" s="36"/>
      <c r="T28" s="36"/>
      <c r="U28" s="36"/>
      <c r="V28" s="36"/>
      <c r="W28" s="36"/>
      <c r="X28" s="36"/>
      <c r="Y28" s="36"/>
      <c r="Z28" s="36"/>
      <c r="AA28" s="36"/>
      <c r="AB28" s="36"/>
      <c r="AC28" s="36"/>
      <c r="AD28" s="36"/>
      <c r="AE28" s="36"/>
    </row>
    <row r="29" spans="1:31" s="2" customFormat="1" ht="6.9" customHeight="1">
      <c r="A29" s="36"/>
      <c r="B29" s="41"/>
      <c r="C29" s="36"/>
      <c r="D29" s="119"/>
      <c r="E29" s="119"/>
      <c r="F29" s="119"/>
      <c r="G29" s="119"/>
      <c r="H29" s="119"/>
      <c r="I29" s="120"/>
      <c r="J29" s="119"/>
      <c r="K29" s="119"/>
      <c r="L29" s="111"/>
      <c r="S29" s="36"/>
      <c r="T29" s="36"/>
      <c r="U29" s="36"/>
      <c r="V29" s="36"/>
      <c r="W29" s="36"/>
      <c r="X29" s="36"/>
      <c r="Y29" s="36"/>
      <c r="Z29" s="36"/>
      <c r="AA29" s="36"/>
      <c r="AB29" s="36"/>
      <c r="AC29" s="36"/>
      <c r="AD29" s="36"/>
      <c r="AE29" s="36"/>
    </row>
    <row r="30" spans="1:31" s="2" customFormat="1" ht="25.35" customHeight="1">
      <c r="A30" s="36"/>
      <c r="B30" s="41"/>
      <c r="C30" s="36"/>
      <c r="D30" s="121" t="s">
        <v>38</v>
      </c>
      <c r="E30" s="36"/>
      <c r="F30" s="36"/>
      <c r="G30" s="36"/>
      <c r="H30" s="36"/>
      <c r="I30" s="110"/>
      <c r="J30" s="122">
        <f>ROUND(J80, 1)</f>
        <v>0</v>
      </c>
      <c r="K30" s="36"/>
      <c r="L30" s="111"/>
      <c r="S30" s="36"/>
      <c r="T30" s="36"/>
      <c r="U30" s="36"/>
      <c r="V30" s="36"/>
      <c r="W30" s="36"/>
      <c r="X30" s="36"/>
      <c r="Y30" s="36"/>
      <c r="Z30" s="36"/>
      <c r="AA30" s="36"/>
      <c r="AB30" s="36"/>
      <c r="AC30" s="36"/>
      <c r="AD30" s="36"/>
      <c r="AE30" s="36"/>
    </row>
    <row r="31" spans="1:31" s="2" customFormat="1" ht="6.9" customHeight="1">
      <c r="A31" s="36"/>
      <c r="B31" s="41"/>
      <c r="C31" s="36"/>
      <c r="D31" s="119"/>
      <c r="E31" s="119"/>
      <c r="F31" s="119"/>
      <c r="G31" s="119"/>
      <c r="H31" s="119"/>
      <c r="I31" s="120"/>
      <c r="J31" s="119"/>
      <c r="K31" s="119"/>
      <c r="L31" s="111"/>
      <c r="S31" s="36"/>
      <c r="T31" s="36"/>
      <c r="U31" s="36"/>
      <c r="V31" s="36"/>
      <c r="W31" s="36"/>
      <c r="X31" s="36"/>
      <c r="Y31" s="36"/>
      <c r="Z31" s="36"/>
      <c r="AA31" s="36"/>
      <c r="AB31" s="36"/>
      <c r="AC31" s="36"/>
      <c r="AD31" s="36"/>
      <c r="AE31" s="36"/>
    </row>
    <row r="32" spans="1:31" s="2" customFormat="1" ht="14.4" customHeight="1">
      <c r="A32" s="36"/>
      <c r="B32" s="41"/>
      <c r="C32" s="36"/>
      <c r="D32" s="36"/>
      <c r="E32" s="36"/>
      <c r="F32" s="123" t="s">
        <v>40</v>
      </c>
      <c r="G32" s="36"/>
      <c r="H32" s="36"/>
      <c r="I32" s="124" t="s">
        <v>39</v>
      </c>
      <c r="J32" s="123" t="s">
        <v>41</v>
      </c>
      <c r="K32" s="36"/>
      <c r="L32" s="111"/>
      <c r="S32" s="36"/>
      <c r="T32" s="36"/>
      <c r="U32" s="36"/>
      <c r="V32" s="36"/>
      <c r="W32" s="36"/>
      <c r="X32" s="36"/>
      <c r="Y32" s="36"/>
      <c r="Z32" s="36"/>
      <c r="AA32" s="36"/>
      <c r="AB32" s="36"/>
      <c r="AC32" s="36"/>
      <c r="AD32" s="36"/>
      <c r="AE32" s="36"/>
    </row>
    <row r="33" spans="1:31" s="2" customFormat="1" ht="14.4" customHeight="1">
      <c r="A33" s="36"/>
      <c r="B33" s="41"/>
      <c r="C33" s="36"/>
      <c r="D33" s="125" t="s">
        <v>42</v>
      </c>
      <c r="E33" s="109" t="s">
        <v>43</v>
      </c>
      <c r="F33" s="126">
        <f>ROUND((SUM(BE80:BE83)),  1)</f>
        <v>0</v>
      </c>
      <c r="G33" s="36"/>
      <c r="H33" s="36"/>
      <c r="I33" s="127">
        <v>0.21</v>
      </c>
      <c r="J33" s="126">
        <f>ROUND(((SUM(BE80:BE83))*I33),  1)</f>
        <v>0</v>
      </c>
      <c r="K33" s="36"/>
      <c r="L33" s="111"/>
      <c r="S33" s="36"/>
      <c r="T33" s="36"/>
      <c r="U33" s="36"/>
      <c r="V33" s="36"/>
      <c r="W33" s="36"/>
      <c r="X33" s="36"/>
      <c r="Y33" s="36"/>
      <c r="Z33" s="36"/>
      <c r="AA33" s="36"/>
      <c r="AB33" s="36"/>
      <c r="AC33" s="36"/>
      <c r="AD33" s="36"/>
      <c r="AE33" s="36"/>
    </row>
    <row r="34" spans="1:31" s="2" customFormat="1" ht="14.4" customHeight="1">
      <c r="A34" s="36"/>
      <c r="B34" s="41"/>
      <c r="C34" s="36"/>
      <c r="D34" s="36"/>
      <c r="E34" s="109" t="s">
        <v>44</v>
      </c>
      <c r="F34" s="126">
        <f>ROUND((SUM(BF80:BF83)),  1)</f>
        <v>0</v>
      </c>
      <c r="G34" s="36"/>
      <c r="H34" s="36"/>
      <c r="I34" s="127">
        <v>0.15</v>
      </c>
      <c r="J34" s="126">
        <f>ROUND(((SUM(BF80:BF83))*I34),  1)</f>
        <v>0</v>
      </c>
      <c r="K34" s="36"/>
      <c r="L34" s="111"/>
      <c r="S34" s="36"/>
      <c r="T34" s="36"/>
      <c r="U34" s="36"/>
      <c r="V34" s="36"/>
      <c r="W34" s="36"/>
      <c r="X34" s="36"/>
      <c r="Y34" s="36"/>
      <c r="Z34" s="36"/>
      <c r="AA34" s="36"/>
      <c r="AB34" s="36"/>
      <c r="AC34" s="36"/>
      <c r="AD34" s="36"/>
      <c r="AE34" s="36"/>
    </row>
    <row r="35" spans="1:31" s="2" customFormat="1" ht="14.4" hidden="1" customHeight="1">
      <c r="A35" s="36"/>
      <c r="B35" s="41"/>
      <c r="C35" s="36"/>
      <c r="D35" s="36"/>
      <c r="E35" s="109" t="s">
        <v>45</v>
      </c>
      <c r="F35" s="126">
        <f>ROUND((SUM(BG80:BG83)),  1)</f>
        <v>0</v>
      </c>
      <c r="G35" s="36"/>
      <c r="H35" s="36"/>
      <c r="I35" s="127">
        <v>0.21</v>
      </c>
      <c r="J35" s="126">
        <f>0</f>
        <v>0</v>
      </c>
      <c r="K35" s="36"/>
      <c r="L35" s="111"/>
      <c r="S35" s="36"/>
      <c r="T35" s="36"/>
      <c r="U35" s="36"/>
      <c r="V35" s="36"/>
      <c r="W35" s="36"/>
      <c r="X35" s="36"/>
      <c r="Y35" s="36"/>
      <c r="Z35" s="36"/>
      <c r="AA35" s="36"/>
      <c r="AB35" s="36"/>
      <c r="AC35" s="36"/>
      <c r="AD35" s="36"/>
      <c r="AE35" s="36"/>
    </row>
    <row r="36" spans="1:31" s="2" customFormat="1" ht="14.4" hidden="1" customHeight="1">
      <c r="A36" s="36"/>
      <c r="B36" s="41"/>
      <c r="C36" s="36"/>
      <c r="D36" s="36"/>
      <c r="E36" s="109" t="s">
        <v>46</v>
      </c>
      <c r="F36" s="126">
        <f>ROUND((SUM(BH80:BH83)),  1)</f>
        <v>0</v>
      </c>
      <c r="G36" s="36"/>
      <c r="H36" s="36"/>
      <c r="I36" s="127">
        <v>0.15</v>
      </c>
      <c r="J36" s="126">
        <f>0</f>
        <v>0</v>
      </c>
      <c r="K36" s="36"/>
      <c r="L36" s="111"/>
      <c r="S36" s="36"/>
      <c r="T36" s="36"/>
      <c r="U36" s="36"/>
      <c r="V36" s="36"/>
      <c r="W36" s="36"/>
      <c r="X36" s="36"/>
      <c r="Y36" s="36"/>
      <c r="Z36" s="36"/>
      <c r="AA36" s="36"/>
      <c r="AB36" s="36"/>
      <c r="AC36" s="36"/>
      <c r="AD36" s="36"/>
      <c r="AE36" s="36"/>
    </row>
    <row r="37" spans="1:31" s="2" customFormat="1" ht="14.4" hidden="1" customHeight="1">
      <c r="A37" s="36"/>
      <c r="B37" s="41"/>
      <c r="C37" s="36"/>
      <c r="D37" s="36"/>
      <c r="E37" s="109" t="s">
        <v>47</v>
      </c>
      <c r="F37" s="126">
        <f>ROUND((SUM(BI80:BI83)),  1)</f>
        <v>0</v>
      </c>
      <c r="G37" s="36"/>
      <c r="H37" s="36"/>
      <c r="I37" s="127">
        <v>0</v>
      </c>
      <c r="J37" s="126">
        <f>0</f>
        <v>0</v>
      </c>
      <c r="K37" s="36"/>
      <c r="L37" s="111"/>
      <c r="S37" s="36"/>
      <c r="T37" s="36"/>
      <c r="U37" s="36"/>
      <c r="V37" s="36"/>
      <c r="W37" s="36"/>
      <c r="X37" s="36"/>
      <c r="Y37" s="36"/>
      <c r="Z37" s="36"/>
      <c r="AA37" s="36"/>
      <c r="AB37" s="36"/>
      <c r="AC37" s="36"/>
      <c r="AD37" s="36"/>
      <c r="AE37" s="36"/>
    </row>
    <row r="38" spans="1:31" s="2" customFormat="1" ht="6.9" customHeight="1">
      <c r="A38" s="36"/>
      <c r="B38" s="41"/>
      <c r="C38" s="36"/>
      <c r="D38" s="36"/>
      <c r="E38" s="36"/>
      <c r="F38" s="36"/>
      <c r="G38" s="36"/>
      <c r="H38" s="36"/>
      <c r="I38" s="110"/>
      <c r="J38" s="36"/>
      <c r="K38" s="36"/>
      <c r="L38" s="111"/>
      <c r="S38" s="36"/>
      <c r="T38" s="36"/>
      <c r="U38" s="36"/>
      <c r="V38" s="36"/>
      <c r="W38" s="36"/>
      <c r="X38" s="36"/>
      <c r="Y38" s="36"/>
      <c r="Z38" s="36"/>
      <c r="AA38" s="36"/>
      <c r="AB38" s="36"/>
      <c r="AC38" s="36"/>
      <c r="AD38" s="36"/>
      <c r="AE38" s="36"/>
    </row>
    <row r="39" spans="1:31" s="2" customFormat="1" ht="25.35" customHeight="1">
      <c r="A39" s="36"/>
      <c r="B39" s="41"/>
      <c r="C39" s="128"/>
      <c r="D39" s="129" t="s">
        <v>48</v>
      </c>
      <c r="E39" s="130"/>
      <c r="F39" s="130"/>
      <c r="G39" s="131" t="s">
        <v>49</v>
      </c>
      <c r="H39" s="132" t="s">
        <v>50</v>
      </c>
      <c r="I39" s="133"/>
      <c r="J39" s="134">
        <f>SUM(J30:J37)</f>
        <v>0</v>
      </c>
      <c r="K39" s="135"/>
      <c r="L39" s="111"/>
      <c r="S39" s="36"/>
      <c r="T39" s="36"/>
      <c r="U39" s="36"/>
      <c r="V39" s="36"/>
      <c r="W39" s="36"/>
      <c r="X39" s="36"/>
      <c r="Y39" s="36"/>
      <c r="Z39" s="36"/>
      <c r="AA39" s="36"/>
      <c r="AB39" s="36"/>
      <c r="AC39" s="36"/>
      <c r="AD39" s="36"/>
      <c r="AE39" s="36"/>
    </row>
    <row r="40" spans="1:31" s="2" customFormat="1" ht="14.4" customHeight="1">
      <c r="A40" s="36"/>
      <c r="B40" s="136"/>
      <c r="C40" s="137"/>
      <c r="D40" s="137"/>
      <c r="E40" s="137"/>
      <c r="F40" s="137"/>
      <c r="G40" s="137"/>
      <c r="H40" s="137"/>
      <c r="I40" s="138"/>
      <c r="J40" s="137"/>
      <c r="K40" s="137"/>
      <c r="L40" s="111"/>
      <c r="S40" s="36"/>
      <c r="T40" s="36"/>
      <c r="U40" s="36"/>
      <c r="V40" s="36"/>
      <c r="W40" s="36"/>
      <c r="X40" s="36"/>
      <c r="Y40" s="36"/>
      <c r="Z40" s="36"/>
      <c r="AA40" s="36"/>
      <c r="AB40" s="36"/>
      <c r="AC40" s="36"/>
      <c r="AD40" s="36"/>
      <c r="AE40" s="36"/>
    </row>
    <row r="44" spans="1:31" s="2" customFormat="1" ht="6.9" customHeight="1">
      <c r="A44" s="36"/>
      <c r="B44" s="139"/>
      <c r="C44" s="140"/>
      <c r="D44" s="140"/>
      <c r="E44" s="140"/>
      <c r="F44" s="140"/>
      <c r="G44" s="140"/>
      <c r="H44" s="140"/>
      <c r="I44" s="141"/>
      <c r="J44" s="140"/>
      <c r="K44" s="140"/>
      <c r="L44" s="111"/>
      <c r="S44" s="36"/>
      <c r="T44" s="36"/>
      <c r="U44" s="36"/>
      <c r="V44" s="36"/>
      <c r="W44" s="36"/>
      <c r="X44" s="36"/>
      <c r="Y44" s="36"/>
      <c r="Z44" s="36"/>
      <c r="AA44" s="36"/>
      <c r="AB44" s="36"/>
      <c r="AC44" s="36"/>
      <c r="AD44" s="36"/>
      <c r="AE44" s="36"/>
    </row>
    <row r="45" spans="1:31" s="2" customFormat="1" ht="24.9" customHeight="1">
      <c r="A45" s="36"/>
      <c r="B45" s="37"/>
      <c r="C45" s="25" t="s">
        <v>91</v>
      </c>
      <c r="D45" s="38"/>
      <c r="E45" s="38"/>
      <c r="F45" s="38"/>
      <c r="G45" s="38"/>
      <c r="H45" s="38"/>
      <c r="I45" s="110"/>
      <c r="J45" s="38"/>
      <c r="K45" s="38"/>
      <c r="L45" s="111"/>
      <c r="S45" s="36"/>
      <c r="T45" s="36"/>
      <c r="U45" s="36"/>
      <c r="V45" s="36"/>
      <c r="W45" s="36"/>
      <c r="X45" s="36"/>
      <c r="Y45" s="36"/>
      <c r="Z45" s="36"/>
      <c r="AA45" s="36"/>
      <c r="AB45" s="36"/>
      <c r="AC45" s="36"/>
      <c r="AD45" s="36"/>
      <c r="AE45" s="36"/>
    </row>
    <row r="46" spans="1:31" s="2" customFormat="1" ht="6.9" customHeight="1">
      <c r="A46" s="36"/>
      <c r="B46" s="37"/>
      <c r="C46" s="38"/>
      <c r="D46" s="38"/>
      <c r="E46" s="38"/>
      <c r="F46" s="38"/>
      <c r="G46" s="38"/>
      <c r="H46" s="38"/>
      <c r="I46" s="110"/>
      <c r="J46" s="38"/>
      <c r="K46" s="38"/>
      <c r="L46" s="111"/>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0"/>
      <c r="J47" s="38"/>
      <c r="K47" s="38"/>
      <c r="L47" s="111"/>
      <c r="S47" s="36"/>
      <c r="T47" s="36"/>
      <c r="U47" s="36"/>
      <c r="V47" s="36"/>
      <c r="W47" s="36"/>
      <c r="X47" s="36"/>
      <c r="Y47" s="36"/>
      <c r="Z47" s="36"/>
      <c r="AA47" s="36"/>
      <c r="AB47" s="36"/>
      <c r="AC47" s="36"/>
      <c r="AD47" s="36"/>
      <c r="AE47" s="36"/>
    </row>
    <row r="48" spans="1:31" s="2" customFormat="1" ht="14.4" customHeight="1">
      <c r="A48" s="36"/>
      <c r="B48" s="37"/>
      <c r="C48" s="38"/>
      <c r="D48" s="38"/>
      <c r="E48" s="390" t="str">
        <f>E7</f>
        <v>VYBUDOVÁNÍ BEZBARIÉROVÉHO PŘÍSTUPU V OBJEKTU DOZP</v>
      </c>
      <c r="F48" s="391"/>
      <c r="G48" s="391"/>
      <c r="H48" s="391"/>
      <c r="I48" s="110"/>
      <c r="J48" s="38"/>
      <c r="K48" s="38"/>
      <c r="L48" s="111"/>
      <c r="S48" s="36"/>
      <c r="T48" s="36"/>
      <c r="U48" s="36"/>
      <c r="V48" s="36"/>
      <c r="W48" s="36"/>
      <c r="X48" s="36"/>
      <c r="Y48" s="36"/>
      <c r="Z48" s="36"/>
      <c r="AA48" s="36"/>
      <c r="AB48" s="36"/>
      <c r="AC48" s="36"/>
      <c r="AD48" s="36"/>
      <c r="AE48" s="36"/>
    </row>
    <row r="49" spans="1:47" s="2" customFormat="1" ht="12" customHeight="1">
      <c r="A49" s="36"/>
      <c r="B49" s="37"/>
      <c r="C49" s="31" t="s">
        <v>89</v>
      </c>
      <c r="D49" s="38"/>
      <c r="E49" s="38"/>
      <c r="F49" s="38"/>
      <c r="G49" s="38"/>
      <c r="H49" s="38"/>
      <c r="I49" s="110"/>
      <c r="J49" s="38"/>
      <c r="K49" s="38"/>
      <c r="L49" s="111"/>
      <c r="S49" s="36"/>
      <c r="T49" s="36"/>
      <c r="U49" s="36"/>
      <c r="V49" s="36"/>
      <c r="W49" s="36"/>
      <c r="X49" s="36"/>
      <c r="Y49" s="36"/>
      <c r="Z49" s="36"/>
      <c r="AA49" s="36"/>
      <c r="AB49" s="36"/>
      <c r="AC49" s="36"/>
      <c r="AD49" s="36"/>
      <c r="AE49" s="36"/>
    </row>
    <row r="50" spans="1:47" s="2" customFormat="1" ht="14.4" customHeight="1">
      <c r="A50" s="36"/>
      <c r="B50" s="37"/>
      <c r="C50" s="38"/>
      <c r="D50" s="38"/>
      <c r="E50" s="362" t="str">
        <f>E9</f>
        <v>3 - VEDLEJŠÍ ROZPOČTOVÉ NÁKLADY</v>
      </c>
      <c r="F50" s="392"/>
      <c r="G50" s="392"/>
      <c r="H50" s="392"/>
      <c r="I50" s="110"/>
      <c r="J50" s="38"/>
      <c r="K50" s="38"/>
      <c r="L50" s="111"/>
      <c r="S50" s="36"/>
      <c r="T50" s="36"/>
      <c r="U50" s="36"/>
      <c r="V50" s="36"/>
      <c r="W50" s="36"/>
      <c r="X50" s="36"/>
      <c r="Y50" s="36"/>
      <c r="Z50" s="36"/>
      <c r="AA50" s="36"/>
      <c r="AB50" s="36"/>
      <c r="AC50" s="36"/>
      <c r="AD50" s="36"/>
      <c r="AE50" s="36"/>
    </row>
    <row r="51" spans="1:47" s="2" customFormat="1" ht="6.9" customHeight="1">
      <c r="A51" s="36"/>
      <c r="B51" s="37"/>
      <c r="C51" s="38"/>
      <c r="D51" s="38"/>
      <c r="E51" s="38"/>
      <c r="F51" s="38"/>
      <c r="G51" s="38"/>
      <c r="H51" s="38"/>
      <c r="I51" s="110"/>
      <c r="J51" s="38"/>
      <c r="K51" s="38"/>
      <c r="L51" s="111"/>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Za Humny 580/15, Trmice</v>
      </c>
      <c r="G52" s="38"/>
      <c r="H52" s="38"/>
      <c r="I52" s="113" t="s">
        <v>23</v>
      </c>
      <c r="J52" s="61" t="str">
        <f>IF(J12="","",J12)</f>
        <v>3. 5. 2020</v>
      </c>
      <c r="K52" s="38"/>
      <c r="L52" s="111"/>
      <c r="S52" s="36"/>
      <c r="T52" s="36"/>
      <c r="U52" s="36"/>
      <c r="V52" s="36"/>
      <c r="W52" s="36"/>
      <c r="X52" s="36"/>
      <c r="Y52" s="36"/>
      <c r="Z52" s="36"/>
      <c r="AA52" s="36"/>
      <c r="AB52" s="36"/>
      <c r="AC52" s="36"/>
      <c r="AD52" s="36"/>
      <c r="AE52" s="36"/>
    </row>
    <row r="53" spans="1:47" s="2" customFormat="1" ht="6.9" customHeight="1">
      <c r="A53" s="36"/>
      <c r="B53" s="37"/>
      <c r="C53" s="38"/>
      <c r="D53" s="38"/>
      <c r="E53" s="38"/>
      <c r="F53" s="38"/>
      <c r="G53" s="38"/>
      <c r="H53" s="38"/>
      <c r="I53" s="110"/>
      <c r="J53" s="38"/>
      <c r="K53" s="38"/>
      <c r="L53" s="111"/>
      <c r="S53" s="36"/>
      <c r="T53" s="36"/>
      <c r="U53" s="36"/>
      <c r="V53" s="36"/>
      <c r="W53" s="36"/>
      <c r="X53" s="36"/>
      <c r="Y53" s="36"/>
      <c r="Z53" s="36"/>
      <c r="AA53" s="36"/>
      <c r="AB53" s="36"/>
      <c r="AC53" s="36"/>
      <c r="AD53" s="36"/>
      <c r="AE53" s="36"/>
    </row>
    <row r="54" spans="1:47" s="2" customFormat="1" ht="40.799999999999997" customHeight="1">
      <c r="A54" s="36"/>
      <c r="B54" s="37"/>
      <c r="C54" s="31" t="s">
        <v>25</v>
      </c>
      <c r="D54" s="38"/>
      <c r="E54" s="38"/>
      <c r="F54" s="29" t="str">
        <f>E15</f>
        <v>DOZP Ústí n.L. Čajkovského 82, Ústí n.L.</v>
      </c>
      <c r="G54" s="38"/>
      <c r="H54" s="38"/>
      <c r="I54" s="113" t="s">
        <v>31</v>
      </c>
      <c r="J54" s="34" t="str">
        <f>E21</f>
        <v xml:space="preserve">Zefraprojekt, s.r.o. Ústí nad Labem </v>
      </c>
      <c r="K54" s="38"/>
      <c r="L54" s="111"/>
      <c r="S54" s="36"/>
      <c r="T54" s="36"/>
      <c r="U54" s="36"/>
      <c r="V54" s="36"/>
      <c r="W54" s="36"/>
      <c r="X54" s="36"/>
      <c r="Y54" s="36"/>
      <c r="Z54" s="36"/>
      <c r="AA54" s="36"/>
      <c r="AB54" s="36"/>
      <c r="AC54" s="36"/>
      <c r="AD54" s="36"/>
      <c r="AE54" s="36"/>
    </row>
    <row r="55" spans="1:47" s="2" customFormat="1" ht="26.4" customHeight="1">
      <c r="A55" s="36"/>
      <c r="B55" s="37"/>
      <c r="C55" s="31" t="s">
        <v>29</v>
      </c>
      <c r="D55" s="38"/>
      <c r="E55" s="38"/>
      <c r="F55" s="29" t="str">
        <f>IF(E18="","",E18)</f>
        <v>Vyplň údaj</v>
      </c>
      <c r="G55" s="38"/>
      <c r="H55" s="38"/>
      <c r="I55" s="113" t="s">
        <v>34</v>
      </c>
      <c r="J55" s="34" t="str">
        <f>E24</f>
        <v>Nina Blavková Děčín</v>
      </c>
      <c r="K55" s="38"/>
      <c r="L55" s="111"/>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0"/>
      <c r="J56" s="38"/>
      <c r="K56" s="38"/>
      <c r="L56" s="111"/>
      <c r="S56" s="36"/>
      <c r="T56" s="36"/>
      <c r="U56" s="36"/>
      <c r="V56" s="36"/>
      <c r="W56" s="36"/>
      <c r="X56" s="36"/>
      <c r="Y56" s="36"/>
      <c r="Z56" s="36"/>
      <c r="AA56" s="36"/>
      <c r="AB56" s="36"/>
      <c r="AC56" s="36"/>
      <c r="AD56" s="36"/>
      <c r="AE56" s="36"/>
    </row>
    <row r="57" spans="1:47" s="2" customFormat="1" ht="29.25" customHeight="1">
      <c r="A57" s="36"/>
      <c r="B57" s="37"/>
      <c r="C57" s="142" t="s">
        <v>92</v>
      </c>
      <c r="D57" s="143"/>
      <c r="E57" s="143"/>
      <c r="F57" s="143"/>
      <c r="G57" s="143"/>
      <c r="H57" s="143"/>
      <c r="I57" s="144"/>
      <c r="J57" s="145" t="s">
        <v>93</v>
      </c>
      <c r="K57" s="143"/>
      <c r="L57" s="111"/>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0"/>
      <c r="J58" s="38"/>
      <c r="K58" s="38"/>
      <c r="L58" s="111"/>
      <c r="S58" s="36"/>
      <c r="T58" s="36"/>
      <c r="U58" s="36"/>
      <c r="V58" s="36"/>
      <c r="W58" s="36"/>
      <c r="X58" s="36"/>
      <c r="Y58" s="36"/>
      <c r="Z58" s="36"/>
      <c r="AA58" s="36"/>
      <c r="AB58" s="36"/>
      <c r="AC58" s="36"/>
      <c r="AD58" s="36"/>
      <c r="AE58" s="36"/>
    </row>
    <row r="59" spans="1:47" s="2" customFormat="1" ht="22.8" customHeight="1">
      <c r="A59" s="36"/>
      <c r="B59" s="37"/>
      <c r="C59" s="146" t="s">
        <v>70</v>
      </c>
      <c r="D59" s="38"/>
      <c r="E59" s="38"/>
      <c r="F59" s="38"/>
      <c r="G59" s="38"/>
      <c r="H59" s="38"/>
      <c r="I59" s="110"/>
      <c r="J59" s="79">
        <f>J80</f>
        <v>0</v>
      </c>
      <c r="K59" s="38"/>
      <c r="L59" s="111"/>
      <c r="S59" s="36"/>
      <c r="T59" s="36"/>
      <c r="U59" s="36"/>
      <c r="V59" s="36"/>
      <c r="W59" s="36"/>
      <c r="X59" s="36"/>
      <c r="Y59" s="36"/>
      <c r="Z59" s="36"/>
      <c r="AA59" s="36"/>
      <c r="AB59" s="36"/>
      <c r="AC59" s="36"/>
      <c r="AD59" s="36"/>
      <c r="AE59" s="36"/>
      <c r="AU59" s="19" t="s">
        <v>94</v>
      </c>
    </row>
    <row r="60" spans="1:47" s="9" customFormat="1" ht="24.9" customHeight="1">
      <c r="B60" s="147"/>
      <c r="C60" s="148"/>
      <c r="D60" s="149" t="s">
        <v>1447</v>
      </c>
      <c r="E60" s="150"/>
      <c r="F60" s="150"/>
      <c r="G60" s="150"/>
      <c r="H60" s="150"/>
      <c r="I60" s="151"/>
      <c r="J60" s="152">
        <f>J81</f>
        <v>0</v>
      </c>
      <c r="K60" s="148"/>
      <c r="L60" s="153"/>
    </row>
    <row r="61" spans="1:47" s="2" customFormat="1" ht="21.75" customHeight="1">
      <c r="A61" s="36"/>
      <c r="B61" s="37"/>
      <c r="C61" s="38"/>
      <c r="D61" s="38"/>
      <c r="E61" s="38"/>
      <c r="F61" s="38"/>
      <c r="G61" s="38"/>
      <c r="H61" s="38"/>
      <c r="I61" s="110"/>
      <c r="J61" s="38"/>
      <c r="K61" s="38"/>
      <c r="L61" s="111"/>
      <c r="S61" s="36"/>
      <c r="T61" s="36"/>
      <c r="U61" s="36"/>
      <c r="V61" s="36"/>
      <c r="W61" s="36"/>
      <c r="X61" s="36"/>
      <c r="Y61" s="36"/>
      <c r="Z61" s="36"/>
      <c r="AA61" s="36"/>
      <c r="AB61" s="36"/>
      <c r="AC61" s="36"/>
      <c r="AD61" s="36"/>
      <c r="AE61" s="36"/>
    </row>
    <row r="62" spans="1:47" s="2" customFormat="1" ht="6.9" customHeight="1">
      <c r="A62" s="36"/>
      <c r="B62" s="49"/>
      <c r="C62" s="50"/>
      <c r="D62" s="50"/>
      <c r="E62" s="50"/>
      <c r="F62" s="50"/>
      <c r="G62" s="50"/>
      <c r="H62" s="50"/>
      <c r="I62" s="138"/>
      <c r="J62" s="50"/>
      <c r="K62" s="50"/>
      <c r="L62" s="111"/>
      <c r="S62" s="36"/>
      <c r="T62" s="36"/>
      <c r="U62" s="36"/>
      <c r="V62" s="36"/>
      <c r="W62" s="36"/>
      <c r="X62" s="36"/>
      <c r="Y62" s="36"/>
      <c r="Z62" s="36"/>
      <c r="AA62" s="36"/>
      <c r="AB62" s="36"/>
      <c r="AC62" s="36"/>
      <c r="AD62" s="36"/>
      <c r="AE62" s="36"/>
    </row>
    <row r="66" spans="1:63" s="2" customFormat="1" ht="6.9" customHeight="1">
      <c r="A66" s="36"/>
      <c r="B66" s="51"/>
      <c r="C66" s="52"/>
      <c r="D66" s="52"/>
      <c r="E66" s="52"/>
      <c r="F66" s="52"/>
      <c r="G66" s="52"/>
      <c r="H66" s="52"/>
      <c r="I66" s="141"/>
      <c r="J66" s="52"/>
      <c r="K66" s="52"/>
      <c r="L66" s="111"/>
      <c r="S66" s="36"/>
      <c r="T66" s="36"/>
      <c r="U66" s="36"/>
      <c r="V66" s="36"/>
      <c r="W66" s="36"/>
      <c r="X66" s="36"/>
      <c r="Y66" s="36"/>
      <c r="Z66" s="36"/>
      <c r="AA66" s="36"/>
      <c r="AB66" s="36"/>
      <c r="AC66" s="36"/>
      <c r="AD66" s="36"/>
      <c r="AE66" s="36"/>
    </row>
    <row r="67" spans="1:63" s="2" customFormat="1" ht="24.9" customHeight="1">
      <c r="A67" s="36"/>
      <c r="B67" s="37"/>
      <c r="C67" s="25" t="s">
        <v>131</v>
      </c>
      <c r="D67" s="38"/>
      <c r="E67" s="38"/>
      <c r="F67" s="38"/>
      <c r="G67" s="38"/>
      <c r="H67" s="38"/>
      <c r="I67" s="110"/>
      <c r="J67" s="38"/>
      <c r="K67" s="38"/>
      <c r="L67" s="111"/>
      <c r="S67" s="36"/>
      <c r="T67" s="36"/>
      <c r="U67" s="36"/>
      <c r="V67" s="36"/>
      <c r="W67" s="36"/>
      <c r="X67" s="36"/>
      <c r="Y67" s="36"/>
      <c r="Z67" s="36"/>
      <c r="AA67" s="36"/>
      <c r="AB67" s="36"/>
      <c r="AC67" s="36"/>
      <c r="AD67" s="36"/>
      <c r="AE67" s="36"/>
    </row>
    <row r="68" spans="1:63" s="2" customFormat="1" ht="6.9" customHeight="1">
      <c r="A68" s="36"/>
      <c r="B68" s="37"/>
      <c r="C68" s="38"/>
      <c r="D68" s="38"/>
      <c r="E68" s="38"/>
      <c r="F68" s="38"/>
      <c r="G68" s="38"/>
      <c r="H68" s="38"/>
      <c r="I68" s="110"/>
      <c r="J68" s="38"/>
      <c r="K68" s="38"/>
      <c r="L68" s="111"/>
      <c r="S68" s="36"/>
      <c r="T68" s="36"/>
      <c r="U68" s="36"/>
      <c r="V68" s="36"/>
      <c r="W68" s="36"/>
      <c r="X68" s="36"/>
      <c r="Y68" s="36"/>
      <c r="Z68" s="36"/>
      <c r="AA68" s="36"/>
      <c r="AB68" s="36"/>
      <c r="AC68" s="36"/>
      <c r="AD68" s="36"/>
      <c r="AE68" s="36"/>
    </row>
    <row r="69" spans="1:63" s="2" customFormat="1" ht="12" customHeight="1">
      <c r="A69" s="36"/>
      <c r="B69" s="37"/>
      <c r="C69" s="31" t="s">
        <v>16</v>
      </c>
      <c r="D69" s="38"/>
      <c r="E69" s="38"/>
      <c r="F69" s="38"/>
      <c r="G69" s="38"/>
      <c r="H69" s="38"/>
      <c r="I69" s="110"/>
      <c r="J69" s="38"/>
      <c r="K69" s="38"/>
      <c r="L69" s="111"/>
      <c r="S69" s="36"/>
      <c r="T69" s="36"/>
      <c r="U69" s="36"/>
      <c r="V69" s="36"/>
      <c r="W69" s="36"/>
      <c r="X69" s="36"/>
      <c r="Y69" s="36"/>
      <c r="Z69" s="36"/>
      <c r="AA69" s="36"/>
      <c r="AB69" s="36"/>
      <c r="AC69" s="36"/>
      <c r="AD69" s="36"/>
      <c r="AE69" s="36"/>
    </row>
    <row r="70" spans="1:63" s="2" customFormat="1" ht="14.4" customHeight="1">
      <c r="A70" s="36"/>
      <c r="B70" s="37"/>
      <c r="C70" s="38"/>
      <c r="D70" s="38"/>
      <c r="E70" s="390" t="str">
        <f>E7</f>
        <v>VYBUDOVÁNÍ BEZBARIÉROVÉHO PŘÍSTUPU V OBJEKTU DOZP</v>
      </c>
      <c r="F70" s="391"/>
      <c r="G70" s="391"/>
      <c r="H70" s="391"/>
      <c r="I70" s="110"/>
      <c r="J70" s="38"/>
      <c r="K70" s="38"/>
      <c r="L70" s="111"/>
      <c r="S70" s="36"/>
      <c r="T70" s="36"/>
      <c r="U70" s="36"/>
      <c r="V70" s="36"/>
      <c r="W70" s="36"/>
      <c r="X70" s="36"/>
      <c r="Y70" s="36"/>
      <c r="Z70" s="36"/>
      <c r="AA70" s="36"/>
      <c r="AB70" s="36"/>
      <c r="AC70" s="36"/>
      <c r="AD70" s="36"/>
      <c r="AE70" s="36"/>
    </row>
    <row r="71" spans="1:63" s="2" customFormat="1" ht="12" customHeight="1">
      <c r="A71" s="36"/>
      <c r="B71" s="37"/>
      <c r="C71" s="31" t="s">
        <v>89</v>
      </c>
      <c r="D71" s="38"/>
      <c r="E71" s="38"/>
      <c r="F71" s="38"/>
      <c r="G71" s="38"/>
      <c r="H71" s="38"/>
      <c r="I71" s="110"/>
      <c r="J71" s="38"/>
      <c r="K71" s="38"/>
      <c r="L71" s="111"/>
      <c r="S71" s="36"/>
      <c r="T71" s="36"/>
      <c r="U71" s="36"/>
      <c r="V71" s="36"/>
      <c r="W71" s="36"/>
      <c r="X71" s="36"/>
      <c r="Y71" s="36"/>
      <c r="Z71" s="36"/>
      <c r="AA71" s="36"/>
      <c r="AB71" s="36"/>
      <c r="AC71" s="36"/>
      <c r="AD71" s="36"/>
      <c r="AE71" s="36"/>
    </row>
    <row r="72" spans="1:63" s="2" customFormat="1" ht="14.4" customHeight="1">
      <c r="A72" s="36"/>
      <c r="B72" s="37"/>
      <c r="C72" s="38"/>
      <c r="D72" s="38"/>
      <c r="E72" s="362" t="str">
        <f>E9</f>
        <v>3 - VEDLEJŠÍ ROZPOČTOVÉ NÁKLADY</v>
      </c>
      <c r="F72" s="392"/>
      <c r="G72" s="392"/>
      <c r="H72" s="392"/>
      <c r="I72" s="110"/>
      <c r="J72" s="38"/>
      <c r="K72" s="38"/>
      <c r="L72" s="111"/>
      <c r="S72" s="36"/>
      <c r="T72" s="36"/>
      <c r="U72" s="36"/>
      <c r="V72" s="36"/>
      <c r="W72" s="36"/>
      <c r="X72" s="36"/>
      <c r="Y72" s="36"/>
      <c r="Z72" s="36"/>
      <c r="AA72" s="36"/>
      <c r="AB72" s="36"/>
      <c r="AC72" s="36"/>
      <c r="AD72" s="36"/>
      <c r="AE72" s="36"/>
    </row>
    <row r="73" spans="1:63" s="2" customFormat="1" ht="6.9" customHeight="1">
      <c r="A73" s="36"/>
      <c r="B73" s="37"/>
      <c r="C73" s="38"/>
      <c r="D73" s="38"/>
      <c r="E73" s="38"/>
      <c r="F73" s="38"/>
      <c r="G73" s="38"/>
      <c r="H73" s="38"/>
      <c r="I73" s="110"/>
      <c r="J73" s="38"/>
      <c r="K73" s="38"/>
      <c r="L73" s="111"/>
      <c r="S73" s="36"/>
      <c r="T73" s="36"/>
      <c r="U73" s="36"/>
      <c r="V73" s="36"/>
      <c r="W73" s="36"/>
      <c r="X73" s="36"/>
      <c r="Y73" s="36"/>
      <c r="Z73" s="36"/>
      <c r="AA73" s="36"/>
      <c r="AB73" s="36"/>
      <c r="AC73" s="36"/>
      <c r="AD73" s="36"/>
      <c r="AE73" s="36"/>
    </row>
    <row r="74" spans="1:63" s="2" customFormat="1" ht="12" customHeight="1">
      <c r="A74" s="36"/>
      <c r="B74" s="37"/>
      <c r="C74" s="31" t="s">
        <v>21</v>
      </c>
      <c r="D74" s="38"/>
      <c r="E74" s="38"/>
      <c r="F74" s="29" t="str">
        <f>F12</f>
        <v>Za Humny 580/15, Trmice</v>
      </c>
      <c r="G74" s="38"/>
      <c r="H74" s="38"/>
      <c r="I74" s="113" t="s">
        <v>23</v>
      </c>
      <c r="J74" s="61" t="str">
        <f>IF(J12="","",J12)</f>
        <v>3. 5. 2020</v>
      </c>
      <c r="K74" s="38"/>
      <c r="L74" s="111"/>
      <c r="S74" s="36"/>
      <c r="T74" s="36"/>
      <c r="U74" s="36"/>
      <c r="V74" s="36"/>
      <c r="W74" s="36"/>
      <c r="X74" s="36"/>
      <c r="Y74" s="36"/>
      <c r="Z74" s="36"/>
      <c r="AA74" s="36"/>
      <c r="AB74" s="36"/>
      <c r="AC74" s="36"/>
      <c r="AD74" s="36"/>
      <c r="AE74" s="36"/>
    </row>
    <row r="75" spans="1:63" s="2" customFormat="1" ht="6.9" customHeight="1">
      <c r="A75" s="36"/>
      <c r="B75" s="37"/>
      <c r="C75" s="38"/>
      <c r="D75" s="38"/>
      <c r="E75" s="38"/>
      <c r="F75" s="38"/>
      <c r="G75" s="38"/>
      <c r="H75" s="38"/>
      <c r="I75" s="110"/>
      <c r="J75" s="38"/>
      <c r="K75" s="38"/>
      <c r="L75" s="111"/>
      <c r="S75" s="36"/>
      <c r="T75" s="36"/>
      <c r="U75" s="36"/>
      <c r="V75" s="36"/>
      <c r="W75" s="36"/>
      <c r="X75" s="36"/>
      <c r="Y75" s="36"/>
      <c r="Z75" s="36"/>
      <c r="AA75" s="36"/>
      <c r="AB75" s="36"/>
      <c r="AC75" s="36"/>
      <c r="AD75" s="36"/>
      <c r="AE75" s="36"/>
    </row>
    <row r="76" spans="1:63" s="2" customFormat="1" ht="40.799999999999997" customHeight="1">
      <c r="A76" s="36"/>
      <c r="B76" s="37"/>
      <c r="C76" s="31" t="s">
        <v>25</v>
      </c>
      <c r="D76" s="38"/>
      <c r="E76" s="38"/>
      <c r="F76" s="29" t="str">
        <f>E15</f>
        <v>DOZP Ústí n.L. Čajkovského 82, Ústí n.L.</v>
      </c>
      <c r="G76" s="38"/>
      <c r="H76" s="38"/>
      <c r="I76" s="113" t="s">
        <v>31</v>
      </c>
      <c r="J76" s="34" t="str">
        <f>E21</f>
        <v xml:space="preserve">Zefraprojekt, s.r.o. Ústí nad Labem </v>
      </c>
      <c r="K76" s="38"/>
      <c r="L76" s="111"/>
      <c r="S76" s="36"/>
      <c r="T76" s="36"/>
      <c r="U76" s="36"/>
      <c r="V76" s="36"/>
      <c r="W76" s="36"/>
      <c r="X76" s="36"/>
      <c r="Y76" s="36"/>
      <c r="Z76" s="36"/>
      <c r="AA76" s="36"/>
      <c r="AB76" s="36"/>
      <c r="AC76" s="36"/>
      <c r="AD76" s="36"/>
      <c r="AE76" s="36"/>
    </row>
    <row r="77" spans="1:63" s="2" customFormat="1" ht="26.4" customHeight="1">
      <c r="A77" s="36"/>
      <c r="B77" s="37"/>
      <c r="C77" s="31" t="s">
        <v>29</v>
      </c>
      <c r="D77" s="38"/>
      <c r="E77" s="38"/>
      <c r="F77" s="29" t="str">
        <f>IF(E18="","",E18)</f>
        <v>Vyplň údaj</v>
      </c>
      <c r="G77" s="38"/>
      <c r="H77" s="38"/>
      <c r="I77" s="113" t="s">
        <v>34</v>
      </c>
      <c r="J77" s="34" t="str">
        <f>E24</f>
        <v>Nina Blavková Děčín</v>
      </c>
      <c r="K77" s="38"/>
      <c r="L77" s="111"/>
      <c r="S77" s="36"/>
      <c r="T77" s="36"/>
      <c r="U77" s="36"/>
      <c r="V77" s="36"/>
      <c r="W77" s="36"/>
      <c r="X77" s="36"/>
      <c r="Y77" s="36"/>
      <c r="Z77" s="36"/>
      <c r="AA77" s="36"/>
      <c r="AB77" s="36"/>
      <c r="AC77" s="36"/>
      <c r="AD77" s="36"/>
      <c r="AE77" s="36"/>
    </row>
    <row r="78" spans="1:63" s="2" customFormat="1" ht="10.35" customHeight="1">
      <c r="A78" s="36"/>
      <c r="B78" s="37"/>
      <c r="C78" s="38"/>
      <c r="D78" s="38"/>
      <c r="E78" s="38"/>
      <c r="F78" s="38"/>
      <c r="G78" s="38"/>
      <c r="H78" s="38"/>
      <c r="I78" s="110"/>
      <c r="J78" s="38"/>
      <c r="K78" s="38"/>
      <c r="L78" s="111"/>
      <c r="S78" s="36"/>
      <c r="T78" s="36"/>
      <c r="U78" s="36"/>
      <c r="V78" s="36"/>
      <c r="W78" s="36"/>
      <c r="X78" s="36"/>
      <c r="Y78" s="36"/>
      <c r="Z78" s="36"/>
      <c r="AA78" s="36"/>
      <c r="AB78" s="36"/>
      <c r="AC78" s="36"/>
      <c r="AD78" s="36"/>
      <c r="AE78" s="36"/>
    </row>
    <row r="79" spans="1:63" s="11" customFormat="1" ht="29.25" customHeight="1">
      <c r="A79" s="161"/>
      <c r="B79" s="162"/>
      <c r="C79" s="163" t="s">
        <v>132</v>
      </c>
      <c r="D79" s="164" t="s">
        <v>57</v>
      </c>
      <c r="E79" s="164" t="s">
        <v>53</v>
      </c>
      <c r="F79" s="164" t="s">
        <v>54</v>
      </c>
      <c r="G79" s="164" t="s">
        <v>133</v>
      </c>
      <c r="H79" s="164" t="s">
        <v>134</v>
      </c>
      <c r="I79" s="165" t="s">
        <v>135</v>
      </c>
      <c r="J79" s="164" t="s">
        <v>93</v>
      </c>
      <c r="K79" s="166" t="s">
        <v>136</v>
      </c>
      <c r="L79" s="167"/>
      <c r="M79" s="70" t="s">
        <v>19</v>
      </c>
      <c r="N79" s="71" t="s">
        <v>42</v>
      </c>
      <c r="O79" s="71" t="s">
        <v>137</v>
      </c>
      <c r="P79" s="71" t="s">
        <v>138</v>
      </c>
      <c r="Q79" s="71" t="s">
        <v>139</v>
      </c>
      <c r="R79" s="71" t="s">
        <v>140</v>
      </c>
      <c r="S79" s="71" t="s">
        <v>141</v>
      </c>
      <c r="T79" s="71" t="s">
        <v>142</v>
      </c>
      <c r="U79" s="72" t="s">
        <v>143</v>
      </c>
      <c r="V79" s="161"/>
      <c r="W79" s="161"/>
      <c r="X79" s="161"/>
      <c r="Y79" s="161"/>
      <c r="Z79" s="161"/>
      <c r="AA79" s="161"/>
      <c r="AB79" s="161"/>
      <c r="AC79" s="161"/>
      <c r="AD79" s="161"/>
      <c r="AE79" s="161"/>
    </row>
    <row r="80" spans="1:63" s="2" customFormat="1" ht="22.8" customHeight="1">
      <c r="A80" s="36"/>
      <c r="B80" s="37"/>
      <c r="C80" s="77" t="s">
        <v>144</v>
      </c>
      <c r="D80" s="38"/>
      <c r="E80" s="38"/>
      <c r="F80" s="38"/>
      <c r="G80" s="38"/>
      <c r="H80" s="38"/>
      <c r="I80" s="110"/>
      <c r="J80" s="168">
        <f>BK80</f>
        <v>0</v>
      </c>
      <c r="K80" s="38"/>
      <c r="L80" s="41"/>
      <c r="M80" s="73"/>
      <c r="N80" s="169"/>
      <c r="O80" s="74"/>
      <c r="P80" s="170">
        <f>P81</f>
        <v>0</v>
      </c>
      <c r="Q80" s="74"/>
      <c r="R80" s="170">
        <f>R81</f>
        <v>0</v>
      </c>
      <c r="S80" s="74"/>
      <c r="T80" s="170">
        <f>T81</f>
        <v>0</v>
      </c>
      <c r="U80" s="75"/>
      <c r="V80" s="36"/>
      <c r="W80" s="36"/>
      <c r="X80" s="36"/>
      <c r="Y80" s="36"/>
      <c r="Z80" s="36"/>
      <c r="AA80" s="36"/>
      <c r="AB80" s="36"/>
      <c r="AC80" s="36"/>
      <c r="AD80" s="36"/>
      <c r="AE80" s="36"/>
      <c r="AT80" s="19" t="s">
        <v>71</v>
      </c>
      <c r="AU80" s="19" t="s">
        <v>94</v>
      </c>
      <c r="BK80" s="171">
        <f>BK81</f>
        <v>0</v>
      </c>
    </row>
    <row r="81" spans="1:65" s="12" customFormat="1" ht="25.95" customHeight="1">
      <c r="B81" s="172"/>
      <c r="C81" s="173"/>
      <c r="D81" s="174" t="s">
        <v>71</v>
      </c>
      <c r="E81" s="175" t="s">
        <v>1448</v>
      </c>
      <c r="F81" s="175" t="s">
        <v>1449</v>
      </c>
      <c r="G81" s="173"/>
      <c r="H81" s="173"/>
      <c r="I81" s="176"/>
      <c r="J81" s="177">
        <f>BK81</f>
        <v>0</v>
      </c>
      <c r="K81" s="173"/>
      <c r="L81" s="178"/>
      <c r="M81" s="179"/>
      <c r="N81" s="180"/>
      <c r="O81" s="180"/>
      <c r="P81" s="181">
        <f>SUM(P82:P83)</f>
        <v>0</v>
      </c>
      <c r="Q81" s="180"/>
      <c r="R81" s="181">
        <f>SUM(R82:R83)</f>
        <v>0</v>
      </c>
      <c r="S81" s="180"/>
      <c r="T81" s="181">
        <f>SUM(T82:T83)</f>
        <v>0</v>
      </c>
      <c r="U81" s="182"/>
      <c r="AR81" s="183" t="s">
        <v>191</v>
      </c>
      <c r="AT81" s="184" t="s">
        <v>71</v>
      </c>
      <c r="AU81" s="184" t="s">
        <v>72</v>
      </c>
      <c r="AY81" s="183" t="s">
        <v>147</v>
      </c>
      <c r="BK81" s="185">
        <f>SUM(BK82:BK83)</f>
        <v>0</v>
      </c>
    </row>
    <row r="82" spans="1:65" s="2" customFormat="1" ht="14.4" customHeight="1">
      <c r="A82" s="36"/>
      <c r="B82" s="37"/>
      <c r="C82" s="188" t="s">
        <v>77</v>
      </c>
      <c r="D82" s="188" t="s">
        <v>151</v>
      </c>
      <c r="E82" s="189" t="s">
        <v>1450</v>
      </c>
      <c r="F82" s="190" t="s">
        <v>1451</v>
      </c>
      <c r="G82" s="191" t="s">
        <v>1441</v>
      </c>
      <c r="H82" s="192">
        <v>1</v>
      </c>
      <c r="I82" s="193"/>
      <c r="J82" s="194">
        <f>ROUND(I82*H82,1)</f>
        <v>0</v>
      </c>
      <c r="K82" s="190" t="s">
        <v>155</v>
      </c>
      <c r="L82" s="41"/>
      <c r="M82" s="195" t="s">
        <v>19</v>
      </c>
      <c r="N82" s="196" t="s">
        <v>44</v>
      </c>
      <c r="O82" s="66"/>
      <c r="P82" s="197">
        <f>O82*H82</f>
        <v>0</v>
      </c>
      <c r="Q82" s="197">
        <v>0</v>
      </c>
      <c r="R82" s="197">
        <f>Q82*H82</f>
        <v>0</v>
      </c>
      <c r="S82" s="197">
        <v>0</v>
      </c>
      <c r="T82" s="197">
        <f>S82*H82</f>
        <v>0</v>
      </c>
      <c r="U82" s="198" t="s">
        <v>19</v>
      </c>
      <c r="V82" s="36"/>
      <c r="W82" s="36"/>
      <c r="X82" s="36"/>
      <c r="Y82" s="36"/>
      <c r="Z82" s="36"/>
      <c r="AA82" s="36"/>
      <c r="AB82" s="36"/>
      <c r="AC82" s="36"/>
      <c r="AD82" s="36"/>
      <c r="AE82" s="36"/>
      <c r="AR82" s="199" t="s">
        <v>1452</v>
      </c>
      <c r="AT82" s="199" t="s">
        <v>151</v>
      </c>
      <c r="AU82" s="199" t="s">
        <v>77</v>
      </c>
      <c r="AY82" s="19" t="s">
        <v>147</v>
      </c>
      <c r="BE82" s="200">
        <f>IF(N82="základní",J82,0)</f>
        <v>0</v>
      </c>
      <c r="BF82" s="200">
        <f>IF(N82="snížená",J82,0)</f>
        <v>0</v>
      </c>
      <c r="BG82" s="200">
        <f>IF(N82="zákl. přenesená",J82,0)</f>
        <v>0</v>
      </c>
      <c r="BH82" s="200">
        <f>IF(N82="sníž. přenesená",J82,0)</f>
        <v>0</v>
      </c>
      <c r="BI82" s="200">
        <f>IF(N82="nulová",J82,0)</f>
        <v>0</v>
      </c>
      <c r="BJ82" s="19" t="s">
        <v>81</v>
      </c>
      <c r="BK82" s="200">
        <f>ROUND(I82*H82,1)</f>
        <v>0</v>
      </c>
      <c r="BL82" s="19" t="s">
        <v>1452</v>
      </c>
      <c r="BM82" s="199" t="s">
        <v>1453</v>
      </c>
    </row>
    <row r="83" spans="1:65" s="2" customFormat="1" ht="14.4" customHeight="1">
      <c r="A83" s="36"/>
      <c r="B83" s="37"/>
      <c r="C83" s="188" t="s">
        <v>81</v>
      </c>
      <c r="D83" s="188" t="s">
        <v>151</v>
      </c>
      <c r="E83" s="189" t="s">
        <v>1454</v>
      </c>
      <c r="F83" s="190" t="s">
        <v>1455</v>
      </c>
      <c r="G83" s="191" t="s">
        <v>1441</v>
      </c>
      <c r="H83" s="192">
        <v>1</v>
      </c>
      <c r="I83" s="193"/>
      <c r="J83" s="194">
        <f>ROUND(I83*H83,1)</f>
        <v>0</v>
      </c>
      <c r="K83" s="190" t="s">
        <v>155</v>
      </c>
      <c r="L83" s="41"/>
      <c r="M83" s="259" t="s">
        <v>19</v>
      </c>
      <c r="N83" s="260" t="s">
        <v>44</v>
      </c>
      <c r="O83" s="261"/>
      <c r="P83" s="262">
        <f>O83*H83</f>
        <v>0</v>
      </c>
      <c r="Q83" s="262">
        <v>0</v>
      </c>
      <c r="R83" s="262">
        <f>Q83*H83</f>
        <v>0</v>
      </c>
      <c r="S83" s="262">
        <v>0</v>
      </c>
      <c r="T83" s="262">
        <f>S83*H83</f>
        <v>0</v>
      </c>
      <c r="U83" s="263" t="s">
        <v>19</v>
      </c>
      <c r="V83" s="36"/>
      <c r="W83" s="36"/>
      <c r="X83" s="36"/>
      <c r="Y83" s="36"/>
      <c r="Z83" s="36"/>
      <c r="AA83" s="36"/>
      <c r="AB83" s="36"/>
      <c r="AC83" s="36"/>
      <c r="AD83" s="36"/>
      <c r="AE83" s="36"/>
      <c r="AR83" s="199" t="s">
        <v>1452</v>
      </c>
      <c r="AT83" s="199" t="s">
        <v>151</v>
      </c>
      <c r="AU83" s="199" t="s">
        <v>77</v>
      </c>
      <c r="AY83" s="19" t="s">
        <v>147</v>
      </c>
      <c r="BE83" s="200">
        <f>IF(N83="základní",J83,0)</f>
        <v>0</v>
      </c>
      <c r="BF83" s="200">
        <f>IF(N83="snížená",J83,0)</f>
        <v>0</v>
      </c>
      <c r="BG83" s="200">
        <f>IF(N83="zákl. přenesená",J83,0)</f>
        <v>0</v>
      </c>
      <c r="BH83" s="200">
        <f>IF(N83="sníž. přenesená",J83,0)</f>
        <v>0</v>
      </c>
      <c r="BI83" s="200">
        <f>IF(N83="nulová",J83,0)</f>
        <v>0</v>
      </c>
      <c r="BJ83" s="19" t="s">
        <v>81</v>
      </c>
      <c r="BK83" s="200">
        <f>ROUND(I83*H83,1)</f>
        <v>0</v>
      </c>
      <c r="BL83" s="19" t="s">
        <v>1452</v>
      </c>
      <c r="BM83" s="199" t="s">
        <v>1456</v>
      </c>
    </row>
    <row r="84" spans="1:65" s="2" customFormat="1" ht="6.9" customHeight="1">
      <c r="A84" s="36"/>
      <c r="B84" s="49"/>
      <c r="C84" s="50"/>
      <c r="D84" s="50"/>
      <c r="E84" s="50"/>
      <c r="F84" s="50"/>
      <c r="G84" s="50"/>
      <c r="H84" s="50"/>
      <c r="I84" s="138"/>
      <c r="J84" s="50"/>
      <c r="K84" s="50"/>
      <c r="L84" s="41"/>
      <c r="M84" s="36"/>
      <c r="O84" s="36"/>
      <c r="P84" s="36"/>
      <c r="Q84" s="36"/>
      <c r="R84" s="36"/>
      <c r="S84" s="36"/>
      <c r="T84" s="36"/>
      <c r="U84" s="36"/>
      <c r="V84" s="36"/>
      <c r="W84" s="36"/>
      <c r="X84" s="36"/>
      <c r="Y84" s="36"/>
      <c r="Z84" s="36"/>
      <c r="AA84" s="36"/>
      <c r="AB84" s="36"/>
      <c r="AC84" s="36"/>
      <c r="AD84" s="36"/>
      <c r="AE84" s="36"/>
    </row>
  </sheetData>
  <sheetProtection algorithmName="SHA-512" hashValue="L6ScAF843V67VoA30ipodaEQ79mGvZaDchc5libtpJbnryxPsdIDnz/KroC23lruFQrBWG17QCa/R1/Rk2Z9Rg==" saltValue="1a7jpYQN8u7VZNohipe8+ujNZ3etXeU87Uz1ad226wsCTKT4Iq58pxBcxqWrNcmNgWnWWns9WrD3l2mqT67qSA==" spinCount="100000" sheet="1" objects="1" scenarios="1" formatColumns="0" formatRows="0" autoFilter="0"/>
  <autoFilter ref="C79:K83"/>
  <mergeCells count="9">
    <mergeCell ref="E50:H50"/>
    <mergeCell ref="E70:H70"/>
    <mergeCell ref="E72:H72"/>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0.199999999999999"/>
  <cols>
    <col min="1" max="1" width="8.28515625" style="265" customWidth="1"/>
    <col min="2" max="2" width="1.7109375" style="265" customWidth="1"/>
    <col min="3" max="4" width="5" style="265" customWidth="1"/>
    <col min="5" max="5" width="11.7109375" style="265" customWidth="1"/>
    <col min="6" max="6" width="9.140625" style="265" customWidth="1"/>
    <col min="7" max="7" width="5" style="265" customWidth="1"/>
    <col min="8" max="8" width="77.85546875" style="265" customWidth="1"/>
    <col min="9" max="10" width="20" style="265" customWidth="1"/>
    <col min="11" max="11" width="1.7109375" style="265" customWidth="1"/>
  </cols>
  <sheetData>
    <row r="1" spans="2:11" s="1" customFormat="1" ht="37.5" customHeight="1"/>
    <row r="2" spans="2:11" s="1" customFormat="1" ht="7.5" customHeight="1">
      <c r="B2" s="266"/>
      <c r="C2" s="267"/>
      <c r="D2" s="267"/>
      <c r="E2" s="267"/>
      <c r="F2" s="267"/>
      <c r="G2" s="267"/>
      <c r="H2" s="267"/>
      <c r="I2" s="267"/>
      <c r="J2" s="267"/>
      <c r="K2" s="268"/>
    </row>
    <row r="3" spans="2:11" s="17" customFormat="1" ht="45" customHeight="1">
      <c r="B3" s="269"/>
      <c r="C3" s="394" t="s">
        <v>1457</v>
      </c>
      <c r="D3" s="394"/>
      <c r="E3" s="394"/>
      <c r="F3" s="394"/>
      <c r="G3" s="394"/>
      <c r="H3" s="394"/>
      <c r="I3" s="394"/>
      <c r="J3" s="394"/>
      <c r="K3" s="270"/>
    </row>
    <row r="4" spans="2:11" s="1" customFormat="1" ht="25.5" customHeight="1">
      <c r="B4" s="271"/>
      <c r="C4" s="399" t="s">
        <v>1458</v>
      </c>
      <c r="D4" s="399"/>
      <c r="E4" s="399"/>
      <c r="F4" s="399"/>
      <c r="G4" s="399"/>
      <c r="H4" s="399"/>
      <c r="I4" s="399"/>
      <c r="J4" s="399"/>
      <c r="K4" s="272"/>
    </row>
    <row r="5" spans="2:11" s="1" customFormat="1" ht="5.25" customHeight="1">
      <c r="B5" s="271"/>
      <c r="C5" s="273"/>
      <c r="D5" s="273"/>
      <c r="E5" s="273"/>
      <c r="F5" s="273"/>
      <c r="G5" s="273"/>
      <c r="H5" s="273"/>
      <c r="I5" s="273"/>
      <c r="J5" s="273"/>
      <c r="K5" s="272"/>
    </row>
    <row r="6" spans="2:11" s="1" customFormat="1" ht="15" customHeight="1">
      <c r="B6" s="271"/>
      <c r="C6" s="398" t="s">
        <v>1459</v>
      </c>
      <c r="D6" s="398"/>
      <c r="E6" s="398"/>
      <c r="F6" s="398"/>
      <c r="G6" s="398"/>
      <c r="H6" s="398"/>
      <c r="I6" s="398"/>
      <c r="J6" s="398"/>
      <c r="K6" s="272"/>
    </row>
    <row r="7" spans="2:11" s="1" customFormat="1" ht="15" customHeight="1">
      <c r="B7" s="275"/>
      <c r="C7" s="398" t="s">
        <v>1460</v>
      </c>
      <c r="D7" s="398"/>
      <c r="E7" s="398"/>
      <c r="F7" s="398"/>
      <c r="G7" s="398"/>
      <c r="H7" s="398"/>
      <c r="I7" s="398"/>
      <c r="J7" s="398"/>
      <c r="K7" s="272"/>
    </row>
    <row r="8" spans="2:11" s="1" customFormat="1" ht="12.75" customHeight="1">
      <c r="B8" s="275"/>
      <c r="C8" s="274"/>
      <c r="D8" s="274"/>
      <c r="E8" s="274"/>
      <c r="F8" s="274"/>
      <c r="G8" s="274"/>
      <c r="H8" s="274"/>
      <c r="I8" s="274"/>
      <c r="J8" s="274"/>
      <c r="K8" s="272"/>
    </row>
    <row r="9" spans="2:11" s="1" customFormat="1" ht="15" customHeight="1">
      <c r="B9" s="275"/>
      <c r="C9" s="398" t="s">
        <v>1461</v>
      </c>
      <c r="D9" s="398"/>
      <c r="E9" s="398"/>
      <c r="F9" s="398"/>
      <c r="G9" s="398"/>
      <c r="H9" s="398"/>
      <c r="I9" s="398"/>
      <c r="J9" s="398"/>
      <c r="K9" s="272"/>
    </row>
    <row r="10" spans="2:11" s="1" customFormat="1" ht="15" customHeight="1">
      <c r="B10" s="275"/>
      <c r="C10" s="274"/>
      <c r="D10" s="398" t="s">
        <v>1462</v>
      </c>
      <c r="E10" s="398"/>
      <c r="F10" s="398"/>
      <c r="G10" s="398"/>
      <c r="H10" s="398"/>
      <c r="I10" s="398"/>
      <c r="J10" s="398"/>
      <c r="K10" s="272"/>
    </row>
    <row r="11" spans="2:11" s="1" customFormat="1" ht="15" customHeight="1">
      <c r="B11" s="275"/>
      <c r="C11" s="276"/>
      <c r="D11" s="398" t="s">
        <v>1463</v>
      </c>
      <c r="E11" s="398"/>
      <c r="F11" s="398"/>
      <c r="G11" s="398"/>
      <c r="H11" s="398"/>
      <c r="I11" s="398"/>
      <c r="J11" s="398"/>
      <c r="K11" s="272"/>
    </row>
    <row r="12" spans="2:11" s="1" customFormat="1" ht="15" customHeight="1">
      <c r="B12" s="275"/>
      <c r="C12" s="276"/>
      <c r="D12" s="274"/>
      <c r="E12" s="274"/>
      <c r="F12" s="274"/>
      <c r="G12" s="274"/>
      <c r="H12" s="274"/>
      <c r="I12" s="274"/>
      <c r="J12" s="274"/>
      <c r="K12" s="272"/>
    </row>
    <row r="13" spans="2:11" s="1" customFormat="1" ht="15" customHeight="1">
      <c r="B13" s="275"/>
      <c r="C13" s="276"/>
      <c r="D13" s="277" t="s">
        <v>1464</v>
      </c>
      <c r="E13" s="274"/>
      <c r="F13" s="274"/>
      <c r="G13" s="274"/>
      <c r="H13" s="274"/>
      <c r="I13" s="274"/>
      <c r="J13" s="274"/>
      <c r="K13" s="272"/>
    </row>
    <row r="14" spans="2:11" s="1" customFormat="1" ht="12.75" customHeight="1">
      <c r="B14" s="275"/>
      <c r="C14" s="276"/>
      <c r="D14" s="276"/>
      <c r="E14" s="276"/>
      <c r="F14" s="276"/>
      <c r="G14" s="276"/>
      <c r="H14" s="276"/>
      <c r="I14" s="276"/>
      <c r="J14" s="276"/>
      <c r="K14" s="272"/>
    </row>
    <row r="15" spans="2:11" s="1" customFormat="1" ht="15" customHeight="1">
      <c r="B15" s="275"/>
      <c r="C15" s="276"/>
      <c r="D15" s="398" t="s">
        <v>1465</v>
      </c>
      <c r="E15" s="398"/>
      <c r="F15" s="398"/>
      <c r="G15" s="398"/>
      <c r="H15" s="398"/>
      <c r="I15" s="398"/>
      <c r="J15" s="398"/>
      <c r="K15" s="272"/>
    </row>
    <row r="16" spans="2:11" s="1" customFormat="1" ht="15" customHeight="1">
      <c r="B16" s="275"/>
      <c r="C16" s="276"/>
      <c r="D16" s="398" t="s">
        <v>1466</v>
      </c>
      <c r="E16" s="398"/>
      <c r="F16" s="398"/>
      <c r="G16" s="398"/>
      <c r="H16" s="398"/>
      <c r="I16" s="398"/>
      <c r="J16" s="398"/>
      <c r="K16" s="272"/>
    </row>
    <row r="17" spans="2:11" s="1" customFormat="1" ht="15" customHeight="1">
      <c r="B17" s="275"/>
      <c r="C17" s="276"/>
      <c r="D17" s="398" t="s">
        <v>1467</v>
      </c>
      <c r="E17" s="398"/>
      <c r="F17" s="398"/>
      <c r="G17" s="398"/>
      <c r="H17" s="398"/>
      <c r="I17" s="398"/>
      <c r="J17" s="398"/>
      <c r="K17" s="272"/>
    </row>
    <row r="18" spans="2:11" s="1" customFormat="1" ht="15" customHeight="1">
      <c r="B18" s="275"/>
      <c r="C18" s="276"/>
      <c r="D18" s="276"/>
      <c r="E18" s="278" t="s">
        <v>79</v>
      </c>
      <c r="F18" s="398" t="s">
        <v>1468</v>
      </c>
      <c r="G18" s="398"/>
      <c r="H18" s="398"/>
      <c r="I18" s="398"/>
      <c r="J18" s="398"/>
      <c r="K18" s="272"/>
    </row>
    <row r="19" spans="2:11" s="1" customFormat="1" ht="15" customHeight="1">
      <c r="B19" s="275"/>
      <c r="C19" s="276"/>
      <c r="D19" s="276"/>
      <c r="E19" s="278" t="s">
        <v>1469</v>
      </c>
      <c r="F19" s="398" t="s">
        <v>1470</v>
      </c>
      <c r="G19" s="398"/>
      <c r="H19" s="398"/>
      <c r="I19" s="398"/>
      <c r="J19" s="398"/>
      <c r="K19" s="272"/>
    </row>
    <row r="20" spans="2:11" s="1" customFormat="1" ht="15" customHeight="1">
      <c r="B20" s="275"/>
      <c r="C20" s="276"/>
      <c r="D20" s="276"/>
      <c r="E20" s="278" t="s">
        <v>1471</v>
      </c>
      <c r="F20" s="398" t="s">
        <v>1472</v>
      </c>
      <c r="G20" s="398"/>
      <c r="H20" s="398"/>
      <c r="I20" s="398"/>
      <c r="J20" s="398"/>
      <c r="K20" s="272"/>
    </row>
    <row r="21" spans="2:11" s="1" customFormat="1" ht="15" customHeight="1">
      <c r="B21" s="275"/>
      <c r="C21" s="276"/>
      <c r="D21" s="276"/>
      <c r="E21" s="278" t="s">
        <v>86</v>
      </c>
      <c r="F21" s="398" t="s">
        <v>1473</v>
      </c>
      <c r="G21" s="398"/>
      <c r="H21" s="398"/>
      <c r="I21" s="398"/>
      <c r="J21" s="398"/>
      <c r="K21" s="272"/>
    </row>
    <row r="22" spans="2:11" s="1" customFormat="1" ht="15" customHeight="1">
      <c r="B22" s="275"/>
      <c r="C22" s="276"/>
      <c r="D22" s="276"/>
      <c r="E22" s="278" t="s">
        <v>1474</v>
      </c>
      <c r="F22" s="398" t="s">
        <v>1475</v>
      </c>
      <c r="G22" s="398"/>
      <c r="H22" s="398"/>
      <c r="I22" s="398"/>
      <c r="J22" s="398"/>
      <c r="K22" s="272"/>
    </row>
    <row r="23" spans="2:11" s="1" customFormat="1" ht="15" customHeight="1">
      <c r="B23" s="275"/>
      <c r="C23" s="276"/>
      <c r="D23" s="276"/>
      <c r="E23" s="278" t="s">
        <v>1476</v>
      </c>
      <c r="F23" s="398" t="s">
        <v>1477</v>
      </c>
      <c r="G23" s="398"/>
      <c r="H23" s="398"/>
      <c r="I23" s="398"/>
      <c r="J23" s="398"/>
      <c r="K23" s="272"/>
    </row>
    <row r="24" spans="2:11" s="1" customFormat="1" ht="12.75" customHeight="1">
      <c r="B24" s="275"/>
      <c r="C24" s="276"/>
      <c r="D24" s="276"/>
      <c r="E24" s="276"/>
      <c r="F24" s="276"/>
      <c r="G24" s="276"/>
      <c r="H24" s="276"/>
      <c r="I24" s="276"/>
      <c r="J24" s="276"/>
      <c r="K24" s="272"/>
    </row>
    <row r="25" spans="2:11" s="1" customFormat="1" ht="15" customHeight="1">
      <c r="B25" s="275"/>
      <c r="C25" s="398" t="s">
        <v>1478</v>
      </c>
      <c r="D25" s="398"/>
      <c r="E25" s="398"/>
      <c r="F25" s="398"/>
      <c r="G25" s="398"/>
      <c r="H25" s="398"/>
      <c r="I25" s="398"/>
      <c r="J25" s="398"/>
      <c r="K25" s="272"/>
    </row>
    <row r="26" spans="2:11" s="1" customFormat="1" ht="15" customHeight="1">
      <c r="B26" s="275"/>
      <c r="C26" s="398" t="s">
        <v>1479</v>
      </c>
      <c r="D26" s="398"/>
      <c r="E26" s="398"/>
      <c r="F26" s="398"/>
      <c r="G26" s="398"/>
      <c r="H26" s="398"/>
      <c r="I26" s="398"/>
      <c r="J26" s="398"/>
      <c r="K26" s="272"/>
    </row>
    <row r="27" spans="2:11" s="1" customFormat="1" ht="15" customHeight="1">
      <c r="B27" s="275"/>
      <c r="C27" s="274"/>
      <c r="D27" s="398" t="s">
        <v>1480</v>
      </c>
      <c r="E27" s="398"/>
      <c r="F27" s="398"/>
      <c r="G27" s="398"/>
      <c r="H27" s="398"/>
      <c r="I27" s="398"/>
      <c r="J27" s="398"/>
      <c r="K27" s="272"/>
    </row>
    <row r="28" spans="2:11" s="1" customFormat="1" ht="15" customHeight="1">
      <c r="B28" s="275"/>
      <c r="C28" s="276"/>
      <c r="D28" s="398" t="s">
        <v>1481</v>
      </c>
      <c r="E28" s="398"/>
      <c r="F28" s="398"/>
      <c r="G28" s="398"/>
      <c r="H28" s="398"/>
      <c r="I28" s="398"/>
      <c r="J28" s="398"/>
      <c r="K28" s="272"/>
    </row>
    <row r="29" spans="2:11" s="1" customFormat="1" ht="12.75" customHeight="1">
      <c r="B29" s="275"/>
      <c r="C29" s="276"/>
      <c r="D29" s="276"/>
      <c r="E29" s="276"/>
      <c r="F29" s="276"/>
      <c r="G29" s="276"/>
      <c r="H29" s="276"/>
      <c r="I29" s="276"/>
      <c r="J29" s="276"/>
      <c r="K29" s="272"/>
    </row>
    <row r="30" spans="2:11" s="1" customFormat="1" ht="15" customHeight="1">
      <c r="B30" s="275"/>
      <c r="C30" s="276"/>
      <c r="D30" s="398" t="s">
        <v>1482</v>
      </c>
      <c r="E30" s="398"/>
      <c r="F30" s="398"/>
      <c r="G30" s="398"/>
      <c r="H30" s="398"/>
      <c r="I30" s="398"/>
      <c r="J30" s="398"/>
      <c r="K30" s="272"/>
    </row>
    <row r="31" spans="2:11" s="1" customFormat="1" ht="15" customHeight="1">
      <c r="B31" s="275"/>
      <c r="C31" s="276"/>
      <c r="D31" s="398" t="s">
        <v>1483</v>
      </c>
      <c r="E31" s="398"/>
      <c r="F31" s="398"/>
      <c r="G31" s="398"/>
      <c r="H31" s="398"/>
      <c r="I31" s="398"/>
      <c r="J31" s="398"/>
      <c r="K31" s="272"/>
    </row>
    <row r="32" spans="2:11" s="1" customFormat="1" ht="12.75" customHeight="1">
      <c r="B32" s="275"/>
      <c r="C32" s="276"/>
      <c r="D32" s="276"/>
      <c r="E32" s="276"/>
      <c r="F32" s="276"/>
      <c r="G32" s="276"/>
      <c r="H32" s="276"/>
      <c r="I32" s="276"/>
      <c r="J32" s="276"/>
      <c r="K32" s="272"/>
    </row>
    <row r="33" spans="2:11" s="1" customFormat="1" ht="15" customHeight="1">
      <c r="B33" s="275"/>
      <c r="C33" s="276"/>
      <c r="D33" s="398" t="s">
        <v>1484</v>
      </c>
      <c r="E33" s="398"/>
      <c r="F33" s="398"/>
      <c r="G33" s="398"/>
      <c r="H33" s="398"/>
      <c r="I33" s="398"/>
      <c r="J33" s="398"/>
      <c r="K33" s="272"/>
    </row>
    <row r="34" spans="2:11" s="1" customFormat="1" ht="15" customHeight="1">
      <c r="B34" s="275"/>
      <c r="C34" s="276"/>
      <c r="D34" s="398" t="s">
        <v>1485</v>
      </c>
      <c r="E34" s="398"/>
      <c r="F34" s="398"/>
      <c r="G34" s="398"/>
      <c r="H34" s="398"/>
      <c r="I34" s="398"/>
      <c r="J34" s="398"/>
      <c r="K34" s="272"/>
    </row>
    <row r="35" spans="2:11" s="1" customFormat="1" ht="15" customHeight="1">
      <c r="B35" s="275"/>
      <c r="C35" s="276"/>
      <c r="D35" s="398" t="s">
        <v>1486</v>
      </c>
      <c r="E35" s="398"/>
      <c r="F35" s="398"/>
      <c r="G35" s="398"/>
      <c r="H35" s="398"/>
      <c r="I35" s="398"/>
      <c r="J35" s="398"/>
      <c r="K35" s="272"/>
    </row>
    <row r="36" spans="2:11" s="1" customFormat="1" ht="15" customHeight="1">
      <c r="B36" s="275"/>
      <c r="C36" s="276"/>
      <c r="D36" s="274"/>
      <c r="E36" s="277" t="s">
        <v>132</v>
      </c>
      <c r="F36" s="274"/>
      <c r="G36" s="398" t="s">
        <v>1487</v>
      </c>
      <c r="H36" s="398"/>
      <c r="I36" s="398"/>
      <c r="J36" s="398"/>
      <c r="K36" s="272"/>
    </row>
    <row r="37" spans="2:11" s="1" customFormat="1" ht="30.75" customHeight="1">
      <c r="B37" s="275"/>
      <c r="C37" s="276"/>
      <c r="D37" s="274"/>
      <c r="E37" s="277" t="s">
        <v>1488</v>
      </c>
      <c r="F37" s="274"/>
      <c r="G37" s="398" t="s">
        <v>1489</v>
      </c>
      <c r="H37" s="398"/>
      <c r="I37" s="398"/>
      <c r="J37" s="398"/>
      <c r="K37" s="272"/>
    </row>
    <row r="38" spans="2:11" s="1" customFormat="1" ht="15" customHeight="1">
      <c r="B38" s="275"/>
      <c r="C38" s="276"/>
      <c r="D38" s="274"/>
      <c r="E38" s="277" t="s">
        <v>53</v>
      </c>
      <c r="F38" s="274"/>
      <c r="G38" s="398" t="s">
        <v>1490</v>
      </c>
      <c r="H38" s="398"/>
      <c r="I38" s="398"/>
      <c r="J38" s="398"/>
      <c r="K38" s="272"/>
    </row>
    <row r="39" spans="2:11" s="1" customFormat="1" ht="15" customHeight="1">
      <c r="B39" s="275"/>
      <c r="C39" s="276"/>
      <c r="D39" s="274"/>
      <c r="E39" s="277" t="s">
        <v>54</v>
      </c>
      <c r="F39" s="274"/>
      <c r="G39" s="398" t="s">
        <v>1491</v>
      </c>
      <c r="H39" s="398"/>
      <c r="I39" s="398"/>
      <c r="J39" s="398"/>
      <c r="K39" s="272"/>
    </row>
    <row r="40" spans="2:11" s="1" customFormat="1" ht="15" customHeight="1">
      <c r="B40" s="275"/>
      <c r="C40" s="276"/>
      <c r="D40" s="274"/>
      <c r="E40" s="277" t="s">
        <v>133</v>
      </c>
      <c r="F40" s="274"/>
      <c r="G40" s="398" t="s">
        <v>1492</v>
      </c>
      <c r="H40" s="398"/>
      <c r="I40" s="398"/>
      <c r="J40" s="398"/>
      <c r="K40" s="272"/>
    </row>
    <row r="41" spans="2:11" s="1" customFormat="1" ht="15" customHeight="1">
      <c r="B41" s="275"/>
      <c r="C41" s="276"/>
      <c r="D41" s="274"/>
      <c r="E41" s="277" t="s">
        <v>134</v>
      </c>
      <c r="F41" s="274"/>
      <c r="G41" s="398" t="s">
        <v>1493</v>
      </c>
      <c r="H41" s="398"/>
      <c r="I41" s="398"/>
      <c r="J41" s="398"/>
      <c r="K41" s="272"/>
    </row>
    <row r="42" spans="2:11" s="1" customFormat="1" ht="15" customHeight="1">
      <c r="B42" s="275"/>
      <c r="C42" s="276"/>
      <c r="D42" s="274"/>
      <c r="E42" s="277" t="s">
        <v>1494</v>
      </c>
      <c r="F42" s="274"/>
      <c r="G42" s="398" t="s">
        <v>1495</v>
      </c>
      <c r="H42" s="398"/>
      <c r="I42" s="398"/>
      <c r="J42" s="398"/>
      <c r="K42" s="272"/>
    </row>
    <row r="43" spans="2:11" s="1" customFormat="1" ht="15" customHeight="1">
      <c r="B43" s="275"/>
      <c r="C43" s="276"/>
      <c r="D43" s="274"/>
      <c r="E43" s="277"/>
      <c r="F43" s="274"/>
      <c r="G43" s="398" t="s">
        <v>1496</v>
      </c>
      <c r="H43" s="398"/>
      <c r="I43" s="398"/>
      <c r="J43" s="398"/>
      <c r="K43" s="272"/>
    </row>
    <row r="44" spans="2:11" s="1" customFormat="1" ht="15" customHeight="1">
      <c r="B44" s="275"/>
      <c r="C44" s="276"/>
      <c r="D44" s="274"/>
      <c r="E44" s="277" t="s">
        <v>1497</v>
      </c>
      <c r="F44" s="274"/>
      <c r="G44" s="398" t="s">
        <v>1498</v>
      </c>
      <c r="H44" s="398"/>
      <c r="I44" s="398"/>
      <c r="J44" s="398"/>
      <c r="K44" s="272"/>
    </row>
    <row r="45" spans="2:11" s="1" customFormat="1" ht="15" customHeight="1">
      <c r="B45" s="275"/>
      <c r="C45" s="276"/>
      <c r="D45" s="274"/>
      <c r="E45" s="277" t="s">
        <v>136</v>
      </c>
      <c r="F45" s="274"/>
      <c r="G45" s="398" t="s">
        <v>1499</v>
      </c>
      <c r="H45" s="398"/>
      <c r="I45" s="398"/>
      <c r="J45" s="398"/>
      <c r="K45" s="272"/>
    </row>
    <row r="46" spans="2:11" s="1" customFormat="1" ht="12.75" customHeight="1">
      <c r="B46" s="275"/>
      <c r="C46" s="276"/>
      <c r="D46" s="274"/>
      <c r="E46" s="274"/>
      <c r="F46" s="274"/>
      <c r="G46" s="274"/>
      <c r="H46" s="274"/>
      <c r="I46" s="274"/>
      <c r="J46" s="274"/>
      <c r="K46" s="272"/>
    </row>
    <row r="47" spans="2:11" s="1" customFormat="1" ht="15" customHeight="1">
      <c r="B47" s="275"/>
      <c r="C47" s="276"/>
      <c r="D47" s="398" t="s">
        <v>1500</v>
      </c>
      <c r="E47" s="398"/>
      <c r="F47" s="398"/>
      <c r="G47" s="398"/>
      <c r="H47" s="398"/>
      <c r="I47" s="398"/>
      <c r="J47" s="398"/>
      <c r="K47" s="272"/>
    </row>
    <row r="48" spans="2:11" s="1" customFormat="1" ht="15" customHeight="1">
      <c r="B48" s="275"/>
      <c r="C48" s="276"/>
      <c r="D48" s="276"/>
      <c r="E48" s="398" t="s">
        <v>1501</v>
      </c>
      <c r="F48" s="398"/>
      <c r="G48" s="398"/>
      <c r="H48" s="398"/>
      <c r="I48" s="398"/>
      <c r="J48" s="398"/>
      <c r="K48" s="272"/>
    </row>
    <row r="49" spans="2:11" s="1" customFormat="1" ht="15" customHeight="1">
      <c r="B49" s="275"/>
      <c r="C49" s="276"/>
      <c r="D49" s="276"/>
      <c r="E49" s="398" t="s">
        <v>1502</v>
      </c>
      <c r="F49" s="398"/>
      <c r="G49" s="398"/>
      <c r="H49" s="398"/>
      <c r="I49" s="398"/>
      <c r="J49" s="398"/>
      <c r="K49" s="272"/>
    </row>
    <row r="50" spans="2:11" s="1" customFormat="1" ht="15" customHeight="1">
      <c r="B50" s="275"/>
      <c r="C50" s="276"/>
      <c r="D50" s="276"/>
      <c r="E50" s="398" t="s">
        <v>1503</v>
      </c>
      <c r="F50" s="398"/>
      <c r="G50" s="398"/>
      <c r="H50" s="398"/>
      <c r="I50" s="398"/>
      <c r="J50" s="398"/>
      <c r="K50" s="272"/>
    </row>
    <row r="51" spans="2:11" s="1" customFormat="1" ht="15" customHeight="1">
      <c r="B51" s="275"/>
      <c r="C51" s="276"/>
      <c r="D51" s="398" t="s">
        <v>1504</v>
      </c>
      <c r="E51" s="398"/>
      <c r="F51" s="398"/>
      <c r="G51" s="398"/>
      <c r="H51" s="398"/>
      <c r="I51" s="398"/>
      <c r="J51" s="398"/>
      <c r="K51" s="272"/>
    </row>
    <row r="52" spans="2:11" s="1" customFormat="1" ht="25.5" customHeight="1">
      <c r="B52" s="271"/>
      <c r="C52" s="399" t="s">
        <v>1505</v>
      </c>
      <c r="D52" s="399"/>
      <c r="E52" s="399"/>
      <c r="F52" s="399"/>
      <c r="G52" s="399"/>
      <c r="H52" s="399"/>
      <c r="I52" s="399"/>
      <c r="J52" s="399"/>
      <c r="K52" s="272"/>
    </row>
    <row r="53" spans="2:11" s="1" customFormat="1" ht="5.25" customHeight="1">
      <c r="B53" s="271"/>
      <c r="C53" s="273"/>
      <c r="D53" s="273"/>
      <c r="E53" s="273"/>
      <c r="F53" s="273"/>
      <c r="G53" s="273"/>
      <c r="H53" s="273"/>
      <c r="I53" s="273"/>
      <c r="J53" s="273"/>
      <c r="K53" s="272"/>
    </row>
    <row r="54" spans="2:11" s="1" customFormat="1" ht="15" customHeight="1">
      <c r="B54" s="271"/>
      <c r="C54" s="398" t="s">
        <v>1506</v>
      </c>
      <c r="D54" s="398"/>
      <c r="E54" s="398"/>
      <c r="F54" s="398"/>
      <c r="G54" s="398"/>
      <c r="H54" s="398"/>
      <c r="I54" s="398"/>
      <c r="J54" s="398"/>
      <c r="K54" s="272"/>
    </row>
    <row r="55" spans="2:11" s="1" customFormat="1" ht="15" customHeight="1">
      <c r="B55" s="271"/>
      <c r="C55" s="398" t="s">
        <v>1507</v>
      </c>
      <c r="D55" s="398"/>
      <c r="E55" s="398"/>
      <c r="F55" s="398"/>
      <c r="G55" s="398"/>
      <c r="H55" s="398"/>
      <c r="I55" s="398"/>
      <c r="J55" s="398"/>
      <c r="K55" s="272"/>
    </row>
    <row r="56" spans="2:11" s="1" customFormat="1" ht="12.75" customHeight="1">
      <c r="B56" s="271"/>
      <c r="C56" s="274"/>
      <c r="D56" s="274"/>
      <c r="E56" s="274"/>
      <c r="F56" s="274"/>
      <c r="G56" s="274"/>
      <c r="H56" s="274"/>
      <c r="I56" s="274"/>
      <c r="J56" s="274"/>
      <c r="K56" s="272"/>
    </row>
    <row r="57" spans="2:11" s="1" customFormat="1" ht="15" customHeight="1">
      <c r="B57" s="271"/>
      <c r="C57" s="398" t="s">
        <v>1508</v>
      </c>
      <c r="D57" s="398"/>
      <c r="E57" s="398"/>
      <c r="F57" s="398"/>
      <c r="G57" s="398"/>
      <c r="H57" s="398"/>
      <c r="I57" s="398"/>
      <c r="J57" s="398"/>
      <c r="K57" s="272"/>
    </row>
    <row r="58" spans="2:11" s="1" customFormat="1" ht="15" customHeight="1">
      <c r="B58" s="271"/>
      <c r="C58" s="276"/>
      <c r="D58" s="398" t="s">
        <v>1509</v>
      </c>
      <c r="E58" s="398"/>
      <c r="F58" s="398"/>
      <c r="G58" s="398"/>
      <c r="H58" s="398"/>
      <c r="I58" s="398"/>
      <c r="J58" s="398"/>
      <c r="K58" s="272"/>
    </row>
    <row r="59" spans="2:11" s="1" customFormat="1" ht="15" customHeight="1">
      <c r="B59" s="271"/>
      <c r="C59" s="276"/>
      <c r="D59" s="398" t="s">
        <v>1510</v>
      </c>
      <c r="E59" s="398"/>
      <c r="F59" s="398"/>
      <c r="G59" s="398"/>
      <c r="H59" s="398"/>
      <c r="I59" s="398"/>
      <c r="J59" s="398"/>
      <c r="K59" s="272"/>
    </row>
    <row r="60" spans="2:11" s="1" customFormat="1" ht="15" customHeight="1">
      <c r="B60" s="271"/>
      <c r="C60" s="276"/>
      <c r="D60" s="398" t="s">
        <v>1511</v>
      </c>
      <c r="E60" s="398"/>
      <c r="F60" s="398"/>
      <c r="G60" s="398"/>
      <c r="H60" s="398"/>
      <c r="I60" s="398"/>
      <c r="J60" s="398"/>
      <c r="K60" s="272"/>
    </row>
    <row r="61" spans="2:11" s="1" customFormat="1" ht="15" customHeight="1">
      <c r="B61" s="271"/>
      <c r="C61" s="276"/>
      <c r="D61" s="398" t="s">
        <v>1512</v>
      </c>
      <c r="E61" s="398"/>
      <c r="F61" s="398"/>
      <c r="G61" s="398"/>
      <c r="H61" s="398"/>
      <c r="I61" s="398"/>
      <c r="J61" s="398"/>
      <c r="K61" s="272"/>
    </row>
    <row r="62" spans="2:11" s="1" customFormat="1" ht="15" customHeight="1">
      <c r="B62" s="271"/>
      <c r="C62" s="276"/>
      <c r="D62" s="400" t="s">
        <v>1513</v>
      </c>
      <c r="E62" s="400"/>
      <c r="F62" s="400"/>
      <c r="G62" s="400"/>
      <c r="H62" s="400"/>
      <c r="I62" s="400"/>
      <c r="J62" s="400"/>
      <c r="K62" s="272"/>
    </row>
    <row r="63" spans="2:11" s="1" customFormat="1" ht="15" customHeight="1">
      <c r="B63" s="271"/>
      <c r="C63" s="276"/>
      <c r="D63" s="398" t="s">
        <v>1514</v>
      </c>
      <c r="E63" s="398"/>
      <c r="F63" s="398"/>
      <c r="G63" s="398"/>
      <c r="H63" s="398"/>
      <c r="I63" s="398"/>
      <c r="J63" s="398"/>
      <c r="K63" s="272"/>
    </row>
    <row r="64" spans="2:11" s="1" customFormat="1" ht="12.75" customHeight="1">
      <c r="B64" s="271"/>
      <c r="C64" s="276"/>
      <c r="D64" s="276"/>
      <c r="E64" s="279"/>
      <c r="F64" s="276"/>
      <c r="G64" s="276"/>
      <c r="H64" s="276"/>
      <c r="I64" s="276"/>
      <c r="J64" s="276"/>
      <c r="K64" s="272"/>
    </row>
    <row r="65" spans="2:11" s="1" customFormat="1" ht="15" customHeight="1">
      <c r="B65" s="271"/>
      <c r="C65" s="276"/>
      <c r="D65" s="398" t="s">
        <v>1515</v>
      </c>
      <c r="E65" s="398"/>
      <c r="F65" s="398"/>
      <c r="G65" s="398"/>
      <c r="H65" s="398"/>
      <c r="I65" s="398"/>
      <c r="J65" s="398"/>
      <c r="K65" s="272"/>
    </row>
    <row r="66" spans="2:11" s="1" customFormat="1" ht="15" customHeight="1">
      <c r="B66" s="271"/>
      <c r="C66" s="276"/>
      <c r="D66" s="400" t="s">
        <v>1516</v>
      </c>
      <c r="E66" s="400"/>
      <c r="F66" s="400"/>
      <c r="G66" s="400"/>
      <c r="H66" s="400"/>
      <c r="I66" s="400"/>
      <c r="J66" s="400"/>
      <c r="K66" s="272"/>
    </row>
    <row r="67" spans="2:11" s="1" customFormat="1" ht="15" customHeight="1">
      <c r="B67" s="271"/>
      <c r="C67" s="276"/>
      <c r="D67" s="398" t="s">
        <v>1517</v>
      </c>
      <c r="E67" s="398"/>
      <c r="F67" s="398"/>
      <c r="G67" s="398"/>
      <c r="H67" s="398"/>
      <c r="I67" s="398"/>
      <c r="J67" s="398"/>
      <c r="K67" s="272"/>
    </row>
    <row r="68" spans="2:11" s="1" customFormat="1" ht="15" customHeight="1">
      <c r="B68" s="271"/>
      <c r="C68" s="276"/>
      <c r="D68" s="398" t="s">
        <v>1518</v>
      </c>
      <c r="E68" s="398"/>
      <c r="F68" s="398"/>
      <c r="G68" s="398"/>
      <c r="H68" s="398"/>
      <c r="I68" s="398"/>
      <c r="J68" s="398"/>
      <c r="K68" s="272"/>
    </row>
    <row r="69" spans="2:11" s="1" customFormat="1" ht="15" customHeight="1">
      <c r="B69" s="271"/>
      <c r="C69" s="276"/>
      <c r="D69" s="398" t="s">
        <v>1519</v>
      </c>
      <c r="E69" s="398"/>
      <c r="F69" s="398"/>
      <c r="G69" s="398"/>
      <c r="H69" s="398"/>
      <c r="I69" s="398"/>
      <c r="J69" s="398"/>
      <c r="K69" s="272"/>
    </row>
    <row r="70" spans="2:11" s="1" customFormat="1" ht="15" customHeight="1">
      <c r="B70" s="271"/>
      <c r="C70" s="276"/>
      <c r="D70" s="398" t="s">
        <v>1520</v>
      </c>
      <c r="E70" s="398"/>
      <c r="F70" s="398"/>
      <c r="G70" s="398"/>
      <c r="H70" s="398"/>
      <c r="I70" s="398"/>
      <c r="J70" s="398"/>
      <c r="K70" s="272"/>
    </row>
    <row r="71" spans="2:11" s="1" customFormat="1" ht="12.75" customHeight="1">
      <c r="B71" s="280"/>
      <c r="C71" s="281"/>
      <c r="D71" s="281"/>
      <c r="E71" s="281"/>
      <c r="F71" s="281"/>
      <c r="G71" s="281"/>
      <c r="H71" s="281"/>
      <c r="I71" s="281"/>
      <c r="J71" s="281"/>
      <c r="K71" s="282"/>
    </row>
    <row r="72" spans="2:11" s="1" customFormat="1" ht="18.75" customHeight="1">
      <c r="B72" s="283"/>
      <c r="C72" s="283"/>
      <c r="D72" s="283"/>
      <c r="E72" s="283"/>
      <c r="F72" s="283"/>
      <c r="G72" s="283"/>
      <c r="H72" s="283"/>
      <c r="I72" s="283"/>
      <c r="J72" s="283"/>
      <c r="K72" s="284"/>
    </row>
    <row r="73" spans="2:11" s="1" customFormat="1" ht="18.75" customHeight="1">
      <c r="B73" s="284"/>
      <c r="C73" s="284"/>
      <c r="D73" s="284"/>
      <c r="E73" s="284"/>
      <c r="F73" s="284"/>
      <c r="G73" s="284"/>
      <c r="H73" s="284"/>
      <c r="I73" s="284"/>
      <c r="J73" s="284"/>
      <c r="K73" s="284"/>
    </row>
    <row r="74" spans="2:11" s="1" customFormat="1" ht="7.5" customHeight="1">
      <c r="B74" s="285"/>
      <c r="C74" s="286"/>
      <c r="D74" s="286"/>
      <c r="E74" s="286"/>
      <c r="F74" s="286"/>
      <c r="G74" s="286"/>
      <c r="H74" s="286"/>
      <c r="I74" s="286"/>
      <c r="J74" s="286"/>
      <c r="K74" s="287"/>
    </row>
    <row r="75" spans="2:11" s="1" customFormat="1" ht="45" customHeight="1">
      <c r="B75" s="288"/>
      <c r="C75" s="393" t="s">
        <v>1521</v>
      </c>
      <c r="D75" s="393"/>
      <c r="E75" s="393"/>
      <c r="F75" s="393"/>
      <c r="G75" s="393"/>
      <c r="H75" s="393"/>
      <c r="I75" s="393"/>
      <c r="J75" s="393"/>
      <c r="K75" s="289"/>
    </row>
    <row r="76" spans="2:11" s="1" customFormat="1" ht="17.25" customHeight="1">
      <c r="B76" s="288"/>
      <c r="C76" s="290" t="s">
        <v>1522</v>
      </c>
      <c r="D76" s="290"/>
      <c r="E76" s="290"/>
      <c r="F76" s="290" t="s">
        <v>1523</v>
      </c>
      <c r="G76" s="291"/>
      <c r="H76" s="290" t="s">
        <v>54</v>
      </c>
      <c r="I76" s="290" t="s">
        <v>57</v>
      </c>
      <c r="J76" s="290" t="s">
        <v>1524</v>
      </c>
      <c r="K76" s="289"/>
    </row>
    <row r="77" spans="2:11" s="1" customFormat="1" ht="17.25" customHeight="1">
      <c r="B77" s="288"/>
      <c r="C77" s="292" t="s">
        <v>1525</v>
      </c>
      <c r="D77" s="292"/>
      <c r="E77" s="292"/>
      <c r="F77" s="293" t="s">
        <v>1526</v>
      </c>
      <c r="G77" s="294"/>
      <c r="H77" s="292"/>
      <c r="I77" s="292"/>
      <c r="J77" s="292" t="s">
        <v>1527</v>
      </c>
      <c r="K77" s="289"/>
    </row>
    <row r="78" spans="2:11" s="1" customFormat="1" ht="5.25" customHeight="1">
      <c r="B78" s="288"/>
      <c r="C78" s="295"/>
      <c r="D78" s="295"/>
      <c r="E78" s="295"/>
      <c r="F78" s="295"/>
      <c r="G78" s="296"/>
      <c r="H78" s="295"/>
      <c r="I78" s="295"/>
      <c r="J78" s="295"/>
      <c r="K78" s="289"/>
    </row>
    <row r="79" spans="2:11" s="1" customFormat="1" ht="15" customHeight="1">
      <c r="B79" s="288"/>
      <c r="C79" s="277" t="s">
        <v>53</v>
      </c>
      <c r="D79" s="295"/>
      <c r="E79" s="295"/>
      <c r="F79" s="297" t="s">
        <v>1528</v>
      </c>
      <c r="G79" s="296"/>
      <c r="H79" s="277" t="s">
        <v>1529</v>
      </c>
      <c r="I79" s="277" t="s">
        <v>1530</v>
      </c>
      <c r="J79" s="277">
        <v>20</v>
      </c>
      <c r="K79" s="289"/>
    </row>
    <row r="80" spans="2:11" s="1" customFormat="1" ht="15" customHeight="1">
      <c r="B80" s="288"/>
      <c r="C80" s="277" t="s">
        <v>1531</v>
      </c>
      <c r="D80" s="277"/>
      <c r="E80" s="277"/>
      <c r="F80" s="297" t="s">
        <v>1528</v>
      </c>
      <c r="G80" s="296"/>
      <c r="H80" s="277" t="s">
        <v>1532</v>
      </c>
      <c r="I80" s="277" t="s">
        <v>1530</v>
      </c>
      <c r="J80" s="277">
        <v>120</v>
      </c>
      <c r="K80" s="289"/>
    </row>
    <row r="81" spans="2:11" s="1" customFormat="1" ht="15" customHeight="1">
      <c r="B81" s="298"/>
      <c r="C81" s="277" t="s">
        <v>1533</v>
      </c>
      <c r="D81" s="277"/>
      <c r="E81" s="277"/>
      <c r="F81" s="297" t="s">
        <v>1534</v>
      </c>
      <c r="G81" s="296"/>
      <c r="H81" s="277" t="s">
        <v>1535</v>
      </c>
      <c r="I81" s="277" t="s">
        <v>1530</v>
      </c>
      <c r="J81" s="277">
        <v>50</v>
      </c>
      <c r="K81" s="289"/>
    </row>
    <row r="82" spans="2:11" s="1" customFormat="1" ht="15" customHeight="1">
      <c r="B82" s="298"/>
      <c r="C82" s="277" t="s">
        <v>1536</v>
      </c>
      <c r="D82" s="277"/>
      <c r="E82" s="277"/>
      <c r="F82" s="297" t="s">
        <v>1528</v>
      </c>
      <c r="G82" s="296"/>
      <c r="H82" s="277" t="s">
        <v>1537</v>
      </c>
      <c r="I82" s="277" t="s">
        <v>1538</v>
      </c>
      <c r="J82" s="277"/>
      <c r="K82" s="289"/>
    </row>
    <row r="83" spans="2:11" s="1" customFormat="1" ht="15" customHeight="1">
      <c r="B83" s="298"/>
      <c r="C83" s="299" t="s">
        <v>1539</v>
      </c>
      <c r="D83" s="299"/>
      <c r="E83" s="299"/>
      <c r="F83" s="300" t="s">
        <v>1534</v>
      </c>
      <c r="G83" s="299"/>
      <c r="H83" s="299" t="s">
        <v>1540</v>
      </c>
      <c r="I83" s="299" t="s">
        <v>1530</v>
      </c>
      <c r="J83" s="299">
        <v>15</v>
      </c>
      <c r="K83" s="289"/>
    </row>
    <row r="84" spans="2:11" s="1" customFormat="1" ht="15" customHeight="1">
      <c r="B84" s="298"/>
      <c r="C84" s="299" t="s">
        <v>1541</v>
      </c>
      <c r="D84" s="299"/>
      <c r="E84" s="299"/>
      <c r="F84" s="300" t="s">
        <v>1534</v>
      </c>
      <c r="G84" s="299"/>
      <c r="H84" s="299" t="s">
        <v>1542</v>
      </c>
      <c r="I84" s="299" t="s">
        <v>1530</v>
      </c>
      <c r="J84" s="299">
        <v>15</v>
      </c>
      <c r="K84" s="289"/>
    </row>
    <row r="85" spans="2:11" s="1" customFormat="1" ht="15" customHeight="1">
      <c r="B85" s="298"/>
      <c r="C85" s="299" t="s">
        <v>1543</v>
      </c>
      <c r="D85" s="299"/>
      <c r="E85" s="299"/>
      <c r="F85" s="300" t="s">
        <v>1534</v>
      </c>
      <c r="G85" s="299"/>
      <c r="H85" s="299" t="s">
        <v>1544</v>
      </c>
      <c r="I85" s="299" t="s">
        <v>1530</v>
      </c>
      <c r="J85" s="299">
        <v>20</v>
      </c>
      <c r="K85" s="289"/>
    </row>
    <row r="86" spans="2:11" s="1" customFormat="1" ht="15" customHeight="1">
      <c r="B86" s="298"/>
      <c r="C86" s="299" t="s">
        <v>1545</v>
      </c>
      <c r="D86" s="299"/>
      <c r="E86" s="299"/>
      <c r="F86" s="300" t="s">
        <v>1534</v>
      </c>
      <c r="G86" s="299"/>
      <c r="H86" s="299" t="s">
        <v>1546</v>
      </c>
      <c r="I86" s="299" t="s">
        <v>1530</v>
      </c>
      <c r="J86" s="299">
        <v>20</v>
      </c>
      <c r="K86" s="289"/>
    </row>
    <row r="87" spans="2:11" s="1" customFormat="1" ht="15" customHeight="1">
      <c r="B87" s="298"/>
      <c r="C87" s="277" t="s">
        <v>1547</v>
      </c>
      <c r="D87" s="277"/>
      <c r="E87" s="277"/>
      <c r="F87" s="297" t="s">
        <v>1534</v>
      </c>
      <c r="G87" s="296"/>
      <c r="H87" s="277" t="s">
        <v>1548</v>
      </c>
      <c r="I87" s="277" t="s">
        <v>1530</v>
      </c>
      <c r="J87" s="277">
        <v>50</v>
      </c>
      <c r="K87" s="289"/>
    </row>
    <row r="88" spans="2:11" s="1" customFormat="1" ht="15" customHeight="1">
      <c r="B88" s="298"/>
      <c r="C88" s="277" t="s">
        <v>1549</v>
      </c>
      <c r="D88" s="277"/>
      <c r="E88" s="277"/>
      <c r="F88" s="297" t="s">
        <v>1534</v>
      </c>
      <c r="G88" s="296"/>
      <c r="H88" s="277" t="s">
        <v>1550</v>
      </c>
      <c r="I88" s="277" t="s">
        <v>1530</v>
      </c>
      <c r="J88" s="277">
        <v>20</v>
      </c>
      <c r="K88" s="289"/>
    </row>
    <row r="89" spans="2:11" s="1" customFormat="1" ht="15" customHeight="1">
      <c r="B89" s="298"/>
      <c r="C89" s="277" t="s">
        <v>1551</v>
      </c>
      <c r="D89" s="277"/>
      <c r="E89" s="277"/>
      <c r="F89" s="297" t="s">
        <v>1534</v>
      </c>
      <c r="G89" s="296"/>
      <c r="H89" s="277" t="s">
        <v>1552</v>
      </c>
      <c r="I89" s="277" t="s">
        <v>1530</v>
      </c>
      <c r="J89" s="277">
        <v>20</v>
      </c>
      <c r="K89" s="289"/>
    </row>
    <row r="90" spans="2:11" s="1" customFormat="1" ht="15" customHeight="1">
      <c r="B90" s="298"/>
      <c r="C90" s="277" t="s">
        <v>1553</v>
      </c>
      <c r="D90" s="277"/>
      <c r="E90" s="277"/>
      <c r="F90" s="297" t="s">
        <v>1534</v>
      </c>
      <c r="G90" s="296"/>
      <c r="H90" s="277" t="s">
        <v>1554</v>
      </c>
      <c r="I90" s="277" t="s">
        <v>1530</v>
      </c>
      <c r="J90" s="277">
        <v>50</v>
      </c>
      <c r="K90" s="289"/>
    </row>
    <row r="91" spans="2:11" s="1" customFormat="1" ht="15" customHeight="1">
      <c r="B91" s="298"/>
      <c r="C91" s="277" t="s">
        <v>1555</v>
      </c>
      <c r="D91" s="277"/>
      <c r="E91" s="277"/>
      <c r="F91" s="297" t="s">
        <v>1534</v>
      </c>
      <c r="G91" s="296"/>
      <c r="H91" s="277" t="s">
        <v>1555</v>
      </c>
      <c r="I91" s="277" t="s">
        <v>1530</v>
      </c>
      <c r="J91" s="277">
        <v>50</v>
      </c>
      <c r="K91" s="289"/>
    </row>
    <row r="92" spans="2:11" s="1" customFormat="1" ht="15" customHeight="1">
      <c r="B92" s="298"/>
      <c r="C92" s="277" t="s">
        <v>1556</v>
      </c>
      <c r="D92" s="277"/>
      <c r="E92" s="277"/>
      <c r="F92" s="297" t="s">
        <v>1534</v>
      </c>
      <c r="G92" s="296"/>
      <c r="H92" s="277" t="s">
        <v>1557</v>
      </c>
      <c r="I92" s="277" t="s">
        <v>1530</v>
      </c>
      <c r="J92" s="277">
        <v>255</v>
      </c>
      <c r="K92" s="289"/>
    </row>
    <row r="93" spans="2:11" s="1" customFormat="1" ht="15" customHeight="1">
      <c r="B93" s="298"/>
      <c r="C93" s="277" t="s">
        <v>1558</v>
      </c>
      <c r="D93" s="277"/>
      <c r="E93" s="277"/>
      <c r="F93" s="297" t="s">
        <v>1528</v>
      </c>
      <c r="G93" s="296"/>
      <c r="H93" s="277" t="s">
        <v>1559</v>
      </c>
      <c r="I93" s="277" t="s">
        <v>1560</v>
      </c>
      <c r="J93" s="277"/>
      <c r="K93" s="289"/>
    </row>
    <row r="94" spans="2:11" s="1" customFormat="1" ht="15" customHeight="1">
      <c r="B94" s="298"/>
      <c r="C94" s="277" t="s">
        <v>1561</v>
      </c>
      <c r="D94" s="277"/>
      <c r="E94" s="277"/>
      <c r="F94" s="297" t="s">
        <v>1528</v>
      </c>
      <c r="G94" s="296"/>
      <c r="H94" s="277" t="s">
        <v>1562</v>
      </c>
      <c r="I94" s="277" t="s">
        <v>1563</v>
      </c>
      <c r="J94" s="277"/>
      <c r="K94" s="289"/>
    </row>
    <row r="95" spans="2:11" s="1" customFormat="1" ht="15" customHeight="1">
      <c r="B95" s="298"/>
      <c r="C95" s="277" t="s">
        <v>1564</v>
      </c>
      <c r="D95" s="277"/>
      <c r="E95" s="277"/>
      <c r="F95" s="297" t="s">
        <v>1528</v>
      </c>
      <c r="G95" s="296"/>
      <c r="H95" s="277" t="s">
        <v>1564</v>
      </c>
      <c r="I95" s="277" t="s">
        <v>1563</v>
      </c>
      <c r="J95" s="277"/>
      <c r="K95" s="289"/>
    </row>
    <row r="96" spans="2:11" s="1" customFormat="1" ht="15" customHeight="1">
      <c r="B96" s="298"/>
      <c r="C96" s="277" t="s">
        <v>38</v>
      </c>
      <c r="D96" s="277"/>
      <c r="E96" s="277"/>
      <c r="F96" s="297" t="s">
        <v>1528</v>
      </c>
      <c r="G96" s="296"/>
      <c r="H96" s="277" t="s">
        <v>1565</v>
      </c>
      <c r="I96" s="277" t="s">
        <v>1563</v>
      </c>
      <c r="J96" s="277"/>
      <c r="K96" s="289"/>
    </row>
    <row r="97" spans="2:11" s="1" customFormat="1" ht="15" customHeight="1">
      <c r="B97" s="298"/>
      <c r="C97" s="277" t="s">
        <v>48</v>
      </c>
      <c r="D97" s="277"/>
      <c r="E97" s="277"/>
      <c r="F97" s="297" t="s">
        <v>1528</v>
      </c>
      <c r="G97" s="296"/>
      <c r="H97" s="277" t="s">
        <v>1566</v>
      </c>
      <c r="I97" s="277" t="s">
        <v>1563</v>
      </c>
      <c r="J97" s="277"/>
      <c r="K97" s="289"/>
    </row>
    <row r="98" spans="2:11" s="1" customFormat="1" ht="15" customHeight="1">
      <c r="B98" s="301"/>
      <c r="C98" s="302"/>
      <c r="D98" s="302"/>
      <c r="E98" s="302"/>
      <c r="F98" s="302"/>
      <c r="G98" s="302"/>
      <c r="H98" s="302"/>
      <c r="I98" s="302"/>
      <c r="J98" s="302"/>
      <c r="K98" s="303"/>
    </row>
    <row r="99" spans="2:11" s="1" customFormat="1" ht="18.75" customHeight="1">
      <c r="B99" s="304"/>
      <c r="C99" s="305"/>
      <c r="D99" s="305"/>
      <c r="E99" s="305"/>
      <c r="F99" s="305"/>
      <c r="G99" s="305"/>
      <c r="H99" s="305"/>
      <c r="I99" s="305"/>
      <c r="J99" s="305"/>
      <c r="K99" s="304"/>
    </row>
    <row r="100" spans="2:11" s="1" customFormat="1" ht="18.75" customHeight="1">
      <c r="B100" s="284"/>
      <c r="C100" s="284"/>
      <c r="D100" s="284"/>
      <c r="E100" s="284"/>
      <c r="F100" s="284"/>
      <c r="G100" s="284"/>
      <c r="H100" s="284"/>
      <c r="I100" s="284"/>
      <c r="J100" s="284"/>
      <c r="K100" s="284"/>
    </row>
    <row r="101" spans="2:11" s="1" customFormat="1" ht="7.5" customHeight="1">
      <c r="B101" s="285"/>
      <c r="C101" s="286"/>
      <c r="D101" s="286"/>
      <c r="E101" s="286"/>
      <c r="F101" s="286"/>
      <c r="G101" s="286"/>
      <c r="H101" s="286"/>
      <c r="I101" s="286"/>
      <c r="J101" s="286"/>
      <c r="K101" s="287"/>
    </row>
    <row r="102" spans="2:11" s="1" customFormat="1" ht="45" customHeight="1">
      <c r="B102" s="288"/>
      <c r="C102" s="393" t="s">
        <v>1567</v>
      </c>
      <c r="D102" s="393"/>
      <c r="E102" s="393"/>
      <c r="F102" s="393"/>
      <c r="G102" s="393"/>
      <c r="H102" s="393"/>
      <c r="I102" s="393"/>
      <c r="J102" s="393"/>
      <c r="K102" s="289"/>
    </row>
    <row r="103" spans="2:11" s="1" customFormat="1" ht="17.25" customHeight="1">
      <c r="B103" s="288"/>
      <c r="C103" s="290" t="s">
        <v>1522</v>
      </c>
      <c r="D103" s="290"/>
      <c r="E103" s="290"/>
      <c r="F103" s="290" t="s">
        <v>1523</v>
      </c>
      <c r="G103" s="291"/>
      <c r="H103" s="290" t="s">
        <v>54</v>
      </c>
      <c r="I103" s="290" t="s">
        <v>57</v>
      </c>
      <c r="J103" s="290" t="s">
        <v>1524</v>
      </c>
      <c r="K103" s="289"/>
    </row>
    <row r="104" spans="2:11" s="1" customFormat="1" ht="17.25" customHeight="1">
      <c r="B104" s="288"/>
      <c r="C104" s="292" t="s">
        <v>1525</v>
      </c>
      <c r="D104" s="292"/>
      <c r="E104" s="292"/>
      <c r="F104" s="293" t="s">
        <v>1526</v>
      </c>
      <c r="G104" s="294"/>
      <c r="H104" s="292"/>
      <c r="I104" s="292"/>
      <c r="J104" s="292" t="s">
        <v>1527</v>
      </c>
      <c r="K104" s="289"/>
    </row>
    <row r="105" spans="2:11" s="1" customFormat="1" ht="5.25" customHeight="1">
      <c r="B105" s="288"/>
      <c r="C105" s="290"/>
      <c r="D105" s="290"/>
      <c r="E105" s="290"/>
      <c r="F105" s="290"/>
      <c r="G105" s="306"/>
      <c r="H105" s="290"/>
      <c r="I105" s="290"/>
      <c r="J105" s="290"/>
      <c r="K105" s="289"/>
    </row>
    <row r="106" spans="2:11" s="1" customFormat="1" ht="15" customHeight="1">
      <c r="B106" s="288"/>
      <c r="C106" s="277" t="s">
        <v>53</v>
      </c>
      <c r="D106" s="295"/>
      <c r="E106" s="295"/>
      <c r="F106" s="297" t="s">
        <v>1528</v>
      </c>
      <c r="G106" s="306"/>
      <c r="H106" s="277" t="s">
        <v>1568</v>
      </c>
      <c r="I106" s="277" t="s">
        <v>1530</v>
      </c>
      <c r="J106" s="277">
        <v>20</v>
      </c>
      <c r="K106" s="289"/>
    </row>
    <row r="107" spans="2:11" s="1" customFormat="1" ht="15" customHeight="1">
      <c r="B107" s="288"/>
      <c r="C107" s="277" t="s">
        <v>1531</v>
      </c>
      <c r="D107" s="277"/>
      <c r="E107" s="277"/>
      <c r="F107" s="297" t="s">
        <v>1528</v>
      </c>
      <c r="G107" s="277"/>
      <c r="H107" s="277" t="s">
        <v>1568</v>
      </c>
      <c r="I107" s="277" t="s">
        <v>1530</v>
      </c>
      <c r="J107" s="277">
        <v>120</v>
      </c>
      <c r="K107" s="289"/>
    </row>
    <row r="108" spans="2:11" s="1" customFormat="1" ht="15" customHeight="1">
      <c r="B108" s="298"/>
      <c r="C108" s="277" t="s">
        <v>1533</v>
      </c>
      <c r="D108" s="277"/>
      <c r="E108" s="277"/>
      <c r="F108" s="297" t="s">
        <v>1534</v>
      </c>
      <c r="G108" s="277"/>
      <c r="H108" s="277" t="s">
        <v>1568</v>
      </c>
      <c r="I108" s="277" t="s">
        <v>1530</v>
      </c>
      <c r="J108" s="277">
        <v>50</v>
      </c>
      <c r="K108" s="289"/>
    </row>
    <row r="109" spans="2:11" s="1" customFormat="1" ht="15" customHeight="1">
      <c r="B109" s="298"/>
      <c r="C109" s="277" t="s">
        <v>1536</v>
      </c>
      <c r="D109" s="277"/>
      <c r="E109" s="277"/>
      <c r="F109" s="297" t="s">
        <v>1528</v>
      </c>
      <c r="G109" s="277"/>
      <c r="H109" s="277" t="s">
        <v>1568</v>
      </c>
      <c r="I109" s="277" t="s">
        <v>1538</v>
      </c>
      <c r="J109" s="277"/>
      <c r="K109" s="289"/>
    </row>
    <row r="110" spans="2:11" s="1" customFormat="1" ht="15" customHeight="1">
      <c r="B110" s="298"/>
      <c r="C110" s="277" t="s">
        <v>1547</v>
      </c>
      <c r="D110" s="277"/>
      <c r="E110" s="277"/>
      <c r="F110" s="297" t="s">
        <v>1534</v>
      </c>
      <c r="G110" s="277"/>
      <c r="H110" s="277" t="s">
        <v>1568</v>
      </c>
      <c r="I110" s="277" t="s">
        <v>1530</v>
      </c>
      <c r="J110" s="277">
        <v>50</v>
      </c>
      <c r="K110" s="289"/>
    </row>
    <row r="111" spans="2:11" s="1" customFormat="1" ht="15" customHeight="1">
      <c r="B111" s="298"/>
      <c r="C111" s="277" t="s">
        <v>1555</v>
      </c>
      <c r="D111" s="277"/>
      <c r="E111" s="277"/>
      <c r="F111" s="297" t="s">
        <v>1534</v>
      </c>
      <c r="G111" s="277"/>
      <c r="H111" s="277" t="s">
        <v>1568</v>
      </c>
      <c r="I111" s="277" t="s">
        <v>1530</v>
      </c>
      <c r="J111" s="277">
        <v>50</v>
      </c>
      <c r="K111" s="289"/>
    </row>
    <row r="112" spans="2:11" s="1" customFormat="1" ht="15" customHeight="1">
      <c r="B112" s="298"/>
      <c r="C112" s="277" t="s">
        <v>1553</v>
      </c>
      <c r="D112" s="277"/>
      <c r="E112" s="277"/>
      <c r="F112" s="297" t="s">
        <v>1534</v>
      </c>
      <c r="G112" s="277"/>
      <c r="H112" s="277" t="s">
        <v>1568</v>
      </c>
      <c r="I112" s="277" t="s">
        <v>1530</v>
      </c>
      <c r="J112" s="277">
        <v>50</v>
      </c>
      <c r="K112" s="289"/>
    </row>
    <row r="113" spans="2:11" s="1" customFormat="1" ht="15" customHeight="1">
      <c r="B113" s="298"/>
      <c r="C113" s="277" t="s">
        <v>53</v>
      </c>
      <c r="D113" s="277"/>
      <c r="E113" s="277"/>
      <c r="F113" s="297" t="s">
        <v>1528</v>
      </c>
      <c r="G113" s="277"/>
      <c r="H113" s="277" t="s">
        <v>1569</v>
      </c>
      <c r="I113" s="277" t="s">
        <v>1530</v>
      </c>
      <c r="J113" s="277">
        <v>20</v>
      </c>
      <c r="K113" s="289"/>
    </row>
    <row r="114" spans="2:11" s="1" customFormat="1" ht="15" customHeight="1">
      <c r="B114" s="298"/>
      <c r="C114" s="277" t="s">
        <v>1570</v>
      </c>
      <c r="D114" s="277"/>
      <c r="E114" s="277"/>
      <c r="F114" s="297" t="s">
        <v>1528</v>
      </c>
      <c r="G114" s="277"/>
      <c r="H114" s="277" t="s">
        <v>1571</v>
      </c>
      <c r="I114" s="277" t="s">
        <v>1530</v>
      </c>
      <c r="J114" s="277">
        <v>120</v>
      </c>
      <c r="K114" s="289"/>
    </row>
    <row r="115" spans="2:11" s="1" customFormat="1" ht="15" customHeight="1">
      <c r="B115" s="298"/>
      <c r="C115" s="277" t="s">
        <v>38</v>
      </c>
      <c r="D115" s="277"/>
      <c r="E115" s="277"/>
      <c r="F115" s="297" t="s">
        <v>1528</v>
      </c>
      <c r="G115" s="277"/>
      <c r="H115" s="277" t="s">
        <v>1572</v>
      </c>
      <c r="I115" s="277" t="s">
        <v>1563</v>
      </c>
      <c r="J115" s="277"/>
      <c r="K115" s="289"/>
    </row>
    <row r="116" spans="2:11" s="1" customFormat="1" ht="15" customHeight="1">
      <c r="B116" s="298"/>
      <c r="C116" s="277" t="s">
        <v>48</v>
      </c>
      <c r="D116" s="277"/>
      <c r="E116" s="277"/>
      <c r="F116" s="297" t="s">
        <v>1528</v>
      </c>
      <c r="G116" s="277"/>
      <c r="H116" s="277" t="s">
        <v>1573</v>
      </c>
      <c r="I116" s="277" t="s">
        <v>1563</v>
      </c>
      <c r="J116" s="277"/>
      <c r="K116" s="289"/>
    </row>
    <row r="117" spans="2:11" s="1" customFormat="1" ht="15" customHeight="1">
      <c r="B117" s="298"/>
      <c r="C117" s="277" t="s">
        <v>57</v>
      </c>
      <c r="D117" s="277"/>
      <c r="E117" s="277"/>
      <c r="F117" s="297" t="s">
        <v>1528</v>
      </c>
      <c r="G117" s="277"/>
      <c r="H117" s="277" t="s">
        <v>1574</v>
      </c>
      <c r="I117" s="277" t="s">
        <v>1575</v>
      </c>
      <c r="J117" s="277"/>
      <c r="K117" s="289"/>
    </row>
    <row r="118" spans="2:11" s="1" customFormat="1" ht="15" customHeight="1">
      <c r="B118" s="301"/>
      <c r="C118" s="307"/>
      <c r="D118" s="307"/>
      <c r="E118" s="307"/>
      <c r="F118" s="307"/>
      <c r="G118" s="307"/>
      <c r="H118" s="307"/>
      <c r="I118" s="307"/>
      <c r="J118" s="307"/>
      <c r="K118" s="303"/>
    </row>
    <row r="119" spans="2:11" s="1" customFormat="1" ht="18.75" customHeight="1">
      <c r="B119" s="308"/>
      <c r="C119" s="274"/>
      <c r="D119" s="274"/>
      <c r="E119" s="274"/>
      <c r="F119" s="309"/>
      <c r="G119" s="274"/>
      <c r="H119" s="274"/>
      <c r="I119" s="274"/>
      <c r="J119" s="274"/>
      <c r="K119" s="308"/>
    </row>
    <row r="120" spans="2:11" s="1" customFormat="1" ht="18.75" customHeight="1">
      <c r="B120" s="284"/>
      <c r="C120" s="284"/>
      <c r="D120" s="284"/>
      <c r="E120" s="284"/>
      <c r="F120" s="284"/>
      <c r="G120" s="284"/>
      <c r="H120" s="284"/>
      <c r="I120" s="284"/>
      <c r="J120" s="284"/>
      <c r="K120" s="284"/>
    </row>
    <row r="121" spans="2:11" s="1" customFormat="1" ht="7.5" customHeight="1">
      <c r="B121" s="310"/>
      <c r="C121" s="311"/>
      <c r="D121" s="311"/>
      <c r="E121" s="311"/>
      <c r="F121" s="311"/>
      <c r="G121" s="311"/>
      <c r="H121" s="311"/>
      <c r="I121" s="311"/>
      <c r="J121" s="311"/>
      <c r="K121" s="312"/>
    </row>
    <row r="122" spans="2:11" s="1" customFormat="1" ht="45" customHeight="1">
      <c r="B122" s="313"/>
      <c r="C122" s="394" t="s">
        <v>1576</v>
      </c>
      <c r="D122" s="394"/>
      <c r="E122" s="394"/>
      <c r="F122" s="394"/>
      <c r="G122" s="394"/>
      <c r="H122" s="394"/>
      <c r="I122" s="394"/>
      <c r="J122" s="394"/>
      <c r="K122" s="314"/>
    </row>
    <row r="123" spans="2:11" s="1" customFormat="1" ht="17.25" customHeight="1">
      <c r="B123" s="315"/>
      <c r="C123" s="290" t="s">
        <v>1522</v>
      </c>
      <c r="D123" s="290"/>
      <c r="E123" s="290"/>
      <c r="F123" s="290" t="s">
        <v>1523</v>
      </c>
      <c r="G123" s="291"/>
      <c r="H123" s="290" t="s">
        <v>54</v>
      </c>
      <c r="I123" s="290" t="s">
        <v>57</v>
      </c>
      <c r="J123" s="290" t="s">
        <v>1524</v>
      </c>
      <c r="K123" s="316"/>
    </row>
    <row r="124" spans="2:11" s="1" customFormat="1" ht="17.25" customHeight="1">
      <c r="B124" s="315"/>
      <c r="C124" s="292" t="s">
        <v>1525</v>
      </c>
      <c r="D124" s="292"/>
      <c r="E124" s="292"/>
      <c r="F124" s="293" t="s">
        <v>1526</v>
      </c>
      <c r="G124" s="294"/>
      <c r="H124" s="292"/>
      <c r="I124" s="292"/>
      <c r="J124" s="292" t="s">
        <v>1527</v>
      </c>
      <c r="K124" s="316"/>
    </row>
    <row r="125" spans="2:11" s="1" customFormat="1" ht="5.25" customHeight="1">
      <c r="B125" s="317"/>
      <c r="C125" s="295"/>
      <c r="D125" s="295"/>
      <c r="E125" s="295"/>
      <c r="F125" s="295"/>
      <c r="G125" s="277"/>
      <c r="H125" s="295"/>
      <c r="I125" s="295"/>
      <c r="J125" s="295"/>
      <c r="K125" s="318"/>
    </row>
    <row r="126" spans="2:11" s="1" customFormat="1" ht="15" customHeight="1">
      <c r="B126" s="317"/>
      <c r="C126" s="277" t="s">
        <v>1531</v>
      </c>
      <c r="D126" s="295"/>
      <c r="E126" s="295"/>
      <c r="F126" s="297" t="s">
        <v>1528</v>
      </c>
      <c r="G126" s="277"/>
      <c r="H126" s="277" t="s">
        <v>1568</v>
      </c>
      <c r="I126" s="277" t="s">
        <v>1530</v>
      </c>
      <c r="J126" s="277">
        <v>120</v>
      </c>
      <c r="K126" s="319"/>
    </row>
    <row r="127" spans="2:11" s="1" customFormat="1" ht="15" customHeight="1">
      <c r="B127" s="317"/>
      <c r="C127" s="277" t="s">
        <v>1577</v>
      </c>
      <c r="D127" s="277"/>
      <c r="E127" s="277"/>
      <c r="F127" s="297" t="s">
        <v>1528</v>
      </c>
      <c r="G127" s="277"/>
      <c r="H127" s="277" t="s">
        <v>1578</v>
      </c>
      <c r="I127" s="277" t="s">
        <v>1530</v>
      </c>
      <c r="J127" s="277" t="s">
        <v>1579</v>
      </c>
      <c r="K127" s="319"/>
    </row>
    <row r="128" spans="2:11" s="1" customFormat="1" ht="15" customHeight="1">
      <c r="B128" s="317"/>
      <c r="C128" s="277" t="s">
        <v>1476</v>
      </c>
      <c r="D128" s="277"/>
      <c r="E128" s="277"/>
      <c r="F128" s="297" t="s">
        <v>1528</v>
      </c>
      <c r="G128" s="277"/>
      <c r="H128" s="277" t="s">
        <v>1580</v>
      </c>
      <c r="I128" s="277" t="s">
        <v>1530</v>
      </c>
      <c r="J128" s="277" t="s">
        <v>1579</v>
      </c>
      <c r="K128" s="319"/>
    </row>
    <row r="129" spans="2:11" s="1" customFormat="1" ht="15" customHeight="1">
      <c r="B129" s="317"/>
      <c r="C129" s="277" t="s">
        <v>1539</v>
      </c>
      <c r="D129" s="277"/>
      <c r="E129" s="277"/>
      <c r="F129" s="297" t="s">
        <v>1534</v>
      </c>
      <c r="G129" s="277"/>
      <c r="H129" s="277" t="s">
        <v>1540</v>
      </c>
      <c r="I129" s="277" t="s">
        <v>1530</v>
      </c>
      <c r="J129" s="277">
        <v>15</v>
      </c>
      <c r="K129" s="319"/>
    </row>
    <row r="130" spans="2:11" s="1" customFormat="1" ht="15" customHeight="1">
      <c r="B130" s="317"/>
      <c r="C130" s="299" t="s">
        <v>1541</v>
      </c>
      <c r="D130" s="299"/>
      <c r="E130" s="299"/>
      <c r="F130" s="300" t="s">
        <v>1534</v>
      </c>
      <c r="G130" s="299"/>
      <c r="H130" s="299" t="s">
        <v>1542</v>
      </c>
      <c r="I130" s="299" t="s">
        <v>1530</v>
      </c>
      <c r="J130" s="299">
        <v>15</v>
      </c>
      <c r="K130" s="319"/>
    </row>
    <row r="131" spans="2:11" s="1" customFormat="1" ht="15" customHeight="1">
      <c r="B131" s="317"/>
      <c r="C131" s="299" t="s">
        <v>1543</v>
      </c>
      <c r="D131" s="299"/>
      <c r="E131" s="299"/>
      <c r="F131" s="300" t="s">
        <v>1534</v>
      </c>
      <c r="G131" s="299"/>
      <c r="H131" s="299" t="s">
        <v>1544</v>
      </c>
      <c r="I131" s="299" t="s">
        <v>1530</v>
      </c>
      <c r="J131" s="299">
        <v>20</v>
      </c>
      <c r="K131" s="319"/>
    </row>
    <row r="132" spans="2:11" s="1" customFormat="1" ht="15" customHeight="1">
      <c r="B132" s="317"/>
      <c r="C132" s="299" t="s">
        <v>1545</v>
      </c>
      <c r="D132" s="299"/>
      <c r="E132" s="299"/>
      <c r="F132" s="300" t="s">
        <v>1534</v>
      </c>
      <c r="G132" s="299"/>
      <c r="H132" s="299" t="s">
        <v>1546</v>
      </c>
      <c r="I132" s="299" t="s">
        <v>1530</v>
      </c>
      <c r="J132" s="299">
        <v>20</v>
      </c>
      <c r="K132" s="319"/>
    </row>
    <row r="133" spans="2:11" s="1" customFormat="1" ht="15" customHeight="1">
      <c r="B133" s="317"/>
      <c r="C133" s="277" t="s">
        <v>1533</v>
      </c>
      <c r="D133" s="277"/>
      <c r="E133" s="277"/>
      <c r="F133" s="297" t="s">
        <v>1534</v>
      </c>
      <c r="G133" s="277"/>
      <c r="H133" s="277" t="s">
        <v>1568</v>
      </c>
      <c r="I133" s="277" t="s">
        <v>1530</v>
      </c>
      <c r="J133" s="277">
        <v>50</v>
      </c>
      <c r="K133" s="319"/>
    </row>
    <row r="134" spans="2:11" s="1" customFormat="1" ht="15" customHeight="1">
      <c r="B134" s="317"/>
      <c r="C134" s="277" t="s">
        <v>1547</v>
      </c>
      <c r="D134" s="277"/>
      <c r="E134" s="277"/>
      <c r="F134" s="297" t="s">
        <v>1534</v>
      </c>
      <c r="G134" s="277"/>
      <c r="H134" s="277" t="s">
        <v>1568</v>
      </c>
      <c r="I134" s="277" t="s">
        <v>1530</v>
      </c>
      <c r="J134" s="277">
        <v>50</v>
      </c>
      <c r="K134" s="319"/>
    </row>
    <row r="135" spans="2:11" s="1" customFormat="1" ht="15" customHeight="1">
      <c r="B135" s="317"/>
      <c r="C135" s="277" t="s">
        <v>1553</v>
      </c>
      <c r="D135" s="277"/>
      <c r="E135" s="277"/>
      <c r="F135" s="297" t="s">
        <v>1534</v>
      </c>
      <c r="G135" s="277"/>
      <c r="H135" s="277" t="s">
        <v>1568</v>
      </c>
      <c r="I135" s="277" t="s">
        <v>1530</v>
      </c>
      <c r="J135" s="277">
        <v>50</v>
      </c>
      <c r="K135" s="319"/>
    </row>
    <row r="136" spans="2:11" s="1" customFormat="1" ht="15" customHeight="1">
      <c r="B136" s="317"/>
      <c r="C136" s="277" t="s">
        <v>1555</v>
      </c>
      <c r="D136" s="277"/>
      <c r="E136" s="277"/>
      <c r="F136" s="297" t="s">
        <v>1534</v>
      </c>
      <c r="G136" s="277"/>
      <c r="H136" s="277" t="s">
        <v>1568</v>
      </c>
      <c r="I136" s="277" t="s">
        <v>1530</v>
      </c>
      <c r="J136" s="277">
        <v>50</v>
      </c>
      <c r="K136" s="319"/>
    </row>
    <row r="137" spans="2:11" s="1" customFormat="1" ht="15" customHeight="1">
      <c r="B137" s="317"/>
      <c r="C137" s="277" t="s">
        <v>1556</v>
      </c>
      <c r="D137" s="277"/>
      <c r="E137" s="277"/>
      <c r="F137" s="297" t="s">
        <v>1534</v>
      </c>
      <c r="G137" s="277"/>
      <c r="H137" s="277" t="s">
        <v>1581</v>
      </c>
      <c r="I137" s="277" t="s">
        <v>1530</v>
      </c>
      <c r="J137" s="277">
        <v>255</v>
      </c>
      <c r="K137" s="319"/>
    </row>
    <row r="138" spans="2:11" s="1" customFormat="1" ht="15" customHeight="1">
      <c r="B138" s="317"/>
      <c r="C138" s="277" t="s">
        <v>1558</v>
      </c>
      <c r="D138" s="277"/>
      <c r="E138" s="277"/>
      <c r="F138" s="297" t="s">
        <v>1528</v>
      </c>
      <c r="G138" s="277"/>
      <c r="H138" s="277" t="s">
        <v>1582</v>
      </c>
      <c r="I138" s="277" t="s">
        <v>1560</v>
      </c>
      <c r="J138" s="277"/>
      <c r="K138" s="319"/>
    </row>
    <row r="139" spans="2:11" s="1" customFormat="1" ht="15" customHeight="1">
      <c r="B139" s="317"/>
      <c r="C139" s="277" t="s">
        <v>1561</v>
      </c>
      <c r="D139" s="277"/>
      <c r="E139" s="277"/>
      <c r="F139" s="297" t="s">
        <v>1528</v>
      </c>
      <c r="G139" s="277"/>
      <c r="H139" s="277" t="s">
        <v>1583</v>
      </c>
      <c r="I139" s="277" t="s">
        <v>1563</v>
      </c>
      <c r="J139" s="277"/>
      <c r="K139" s="319"/>
    </row>
    <row r="140" spans="2:11" s="1" customFormat="1" ht="15" customHeight="1">
      <c r="B140" s="317"/>
      <c r="C140" s="277" t="s">
        <v>1564</v>
      </c>
      <c r="D140" s="277"/>
      <c r="E140" s="277"/>
      <c r="F140" s="297" t="s">
        <v>1528</v>
      </c>
      <c r="G140" s="277"/>
      <c r="H140" s="277" t="s">
        <v>1564</v>
      </c>
      <c r="I140" s="277" t="s">
        <v>1563</v>
      </c>
      <c r="J140" s="277"/>
      <c r="K140" s="319"/>
    </row>
    <row r="141" spans="2:11" s="1" customFormat="1" ht="15" customHeight="1">
      <c r="B141" s="317"/>
      <c r="C141" s="277" t="s">
        <v>38</v>
      </c>
      <c r="D141" s="277"/>
      <c r="E141" s="277"/>
      <c r="F141" s="297" t="s">
        <v>1528</v>
      </c>
      <c r="G141" s="277"/>
      <c r="H141" s="277" t="s">
        <v>1584</v>
      </c>
      <c r="I141" s="277" t="s">
        <v>1563</v>
      </c>
      <c r="J141" s="277"/>
      <c r="K141" s="319"/>
    </row>
    <row r="142" spans="2:11" s="1" customFormat="1" ht="15" customHeight="1">
      <c r="B142" s="317"/>
      <c r="C142" s="277" t="s">
        <v>1585</v>
      </c>
      <c r="D142" s="277"/>
      <c r="E142" s="277"/>
      <c r="F142" s="297" t="s">
        <v>1528</v>
      </c>
      <c r="G142" s="277"/>
      <c r="H142" s="277" t="s">
        <v>1586</v>
      </c>
      <c r="I142" s="277" t="s">
        <v>1563</v>
      </c>
      <c r="J142" s="277"/>
      <c r="K142" s="319"/>
    </row>
    <row r="143" spans="2:11" s="1" customFormat="1" ht="15" customHeight="1">
      <c r="B143" s="320"/>
      <c r="C143" s="321"/>
      <c r="D143" s="321"/>
      <c r="E143" s="321"/>
      <c r="F143" s="321"/>
      <c r="G143" s="321"/>
      <c r="H143" s="321"/>
      <c r="I143" s="321"/>
      <c r="J143" s="321"/>
      <c r="K143" s="322"/>
    </row>
    <row r="144" spans="2:11" s="1" customFormat="1" ht="18.75" customHeight="1">
      <c r="B144" s="274"/>
      <c r="C144" s="274"/>
      <c r="D144" s="274"/>
      <c r="E144" s="274"/>
      <c r="F144" s="309"/>
      <c r="G144" s="274"/>
      <c r="H144" s="274"/>
      <c r="I144" s="274"/>
      <c r="J144" s="274"/>
      <c r="K144" s="274"/>
    </row>
    <row r="145" spans="2:11" s="1" customFormat="1" ht="18.75" customHeight="1">
      <c r="B145" s="284"/>
      <c r="C145" s="284"/>
      <c r="D145" s="284"/>
      <c r="E145" s="284"/>
      <c r="F145" s="284"/>
      <c r="G145" s="284"/>
      <c r="H145" s="284"/>
      <c r="I145" s="284"/>
      <c r="J145" s="284"/>
      <c r="K145" s="284"/>
    </row>
    <row r="146" spans="2:11" s="1" customFormat="1" ht="7.5" customHeight="1">
      <c r="B146" s="285"/>
      <c r="C146" s="286"/>
      <c r="D146" s="286"/>
      <c r="E146" s="286"/>
      <c r="F146" s="286"/>
      <c r="G146" s="286"/>
      <c r="H146" s="286"/>
      <c r="I146" s="286"/>
      <c r="J146" s="286"/>
      <c r="K146" s="287"/>
    </row>
    <row r="147" spans="2:11" s="1" customFormat="1" ht="45" customHeight="1">
      <c r="B147" s="288"/>
      <c r="C147" s="393" t="s">
        <v>1587</v>
      </c>
      <c r="D147" s="393"/>
      <c r="E147" s="393"/>
      <c r="F147" s="393"/>
      <c r="G147" s="393"/>
      <c r="H147" s="393"/>
      <c r="I147" s="393"/>
      <c r="J147" s="393"/>
      <c r="K147" s="289"/>
    </row>
    <row r="148" spans="2:11" s="1" customFormat="1" ht="17.25" customHeight="1">
      <c r="B148" s="288"/>
      <c r="C148" s="290" t="s">
        <v>1522</v>
      </c>
      <c r="D148" s="290"/>
      <c r="E148" s="290"/>
      <c r="F148" s="290" t="s">
        <v>1523</v>
      </c>
      <c r="G148" s="291"/>
      <c r="H148" s="290" t="s">
        <v>54</v>
      </c>
      <c r="I148" s="290" t="s">
        <v>57</v>
      </c>
      <c r="J148" s="290" t="s">
        <v>1524</v>
      </c>
      <c r="K148" s="289"/>
    </row>
    <row r="149" spans="2:11" s="1" customFormat="1" ht="17.25" customHeight="1">
      <c r="B149" s="288"/>
      <c r="C149" s="292" t="s">
        <v>1525</v>
      </c>
      <c r="D149" s="292"/>
      <c r="E149" s="292"/>
      <c r="F149" s="293" t="s">
        <v>1526</v>
      </c>
      <c r="G149" s="294"/>
      <c r="H149" s="292"/>
      <c r="I149" s="292"/>
      <c r="J149" s="292" t="s">
        <v>1527</v>
      </c>
      <c r="K149" s="289"/>
    </row>
    <row r="150" spans="2:11" s="1" customFormat="1" ht="5.25" customHeight="1">
      <c r="B150" s="298"/>
      <c r="C150" s="295"/>
      <c r="D150" s="295"/>
      <c r="E150" s="295"/>
      <c r="F150" s="295"/>
      <c r="G150" s="296"/>
      <c r="H150" s="295"/>
      <c r="I150" s="295"/>
      <c r="J150" s="295"/>
      <c r="K150" s="319"/>
    </row>
    <row r="151" spans="2:11" s="1" customFormat="1" ht="15" customHeight="1">
      <c r="B151" s="298"/>
      <c r="C151" s="323" t="s">
        <v>1531</v>
      </c>
      <c r="D151" s="277"/>
      <c r="E151" s="277"/>
      <c r="F151" s="324" t="s">
        <v>1528</v>
      </c>
      <c r="G151" s="277"/>
      <c r="H151" s="323" t="s">
        <v>1568</v>
      </c>
      <c r="I151" s="323" t="s">
        <v>1530</v>
      </c>
      <c r="J151" s="323">
        <v>120</v>
      </c>
      <c r="K151" s="319"/>
    </row>
    <row r="152" spans="2:11" s="1" customFormat="1" ht="15" customHeight="1">
      <c r="B152" s="298"/>
      <c r="C152" s="323" t="s">
        <v>1577</v>
      </c>
      <c r="D152" s="277"/>
      <c r="E152" s="277"/>
      <c r="F152" s="324" t="s">
        <v>1528</v>
      </c>
      <c r="G152" s="277"/>
      <c r="H152" s="323" t="s">
        <v>1588</v>
      </c>
      <c r="I152" s="323" t="s">
        <v>1530</v>
      </c>
      <c r="J152" s="323" t="s">
        <v>1579</v>
      </c>
      <c r="K152" s="319"/>
    </row>
    <row r="153" spans="2:11" s="1" customFormat="1" ht="15" customHeight="1">
      <c r="B153" s="298"/>
      <c r="C153" s="323" t="s">
        <v>1476</v>
      </c>
      <c r="D153" s="277"/>
      <c r="E153" s="277"/>
      <c r="F153" s="324" t="s">
        <v>1528</v>
      </c>
      <c r="G153" s="277"/>
      <c r="H153" s="323" t="s">
        <v>1589</v>
      </c>
      <c r="I153" s="323" t="s">
        <v>1530</v>
      </c>
      <c r="J153" s="323" t="s">
        <v>1579</v>
      </c>
      <c r="K153" s="319"/>
    </row>
    <row r="154" spans="2:11" s="1" customFormat="1" ht="15" customHeight="1">
      <c r="B154" s="298"/>
      <c r="C154" s="323" t="s">
        <v>1533</v>
      </c>
      <c r="D154" s="277"/>
      <c r="E154" s="277"/>
      <c r="F154" s="324" t="s">
        <v>1534</v>
      </c>
      <c r="G154" s="277"/>
      <c r="H154" s="323" t="s">
        <v>1568</v>
      </c>
      <c r="I154" s="323" t="s">
        <v>1530</v>
      </c>
      <c r="J154" s="323">
        <v>50</v>
      </c>
      <c r="K154" s="319"/>
    </row>
    <row r="155" spans="2:11" s="1" customFormat="1" ht="15" customHeight="1">
      <c r="B155" s="298"/>
      <c r="C155" s="323" t="s">
        <v>1536</v>
      </c>
      <c r="D155" s="277"/>
      <c r="E155" s="277"/>
      <c r="F155" s="324" t="s">
        <v>1528</v>
      </c>
      <c r="G155" s="277"/>
      <c r="H155" s="323" t="s">
        <v>1568</v>
      </c>
      <c r="I155" s="323" t="s">
        <v>1538</v>
      </c>
      <c r="J155" s="323"/>
      <c r="K155" s="319"/>
    </row>
    <row r="156" spans="2:11" s="1" customFormat="1" ht="15" customHeight="1">
      <c r="B156" s="298"/>
      <c r="C156" s="323" t="s">
        <v>1547</v>
      </c>
      <c r="D156" s="277"/>
      <c r="E156" s="277"/>
      <c r="F156" s="324" t="s">
        <v>1534</v>
      </c>
      <c r="G156" s="277"/>
      <c r="H156" s="323" t="s">
        <v>1568</v>
      </c>
      <c r="I156" s="323" t="s">
        <v>1530</v>
      </c>
      <c r="J156" s="323">
        <v>50</v>
      </c>
      <c r="K156" s="319"/>
    </row>
    <row r="157" spans="2:11" s="1" customFormat="1" ht="15" customHeight="1">
      <c r="B157" s="298"/>
      <c r="C157" s="323" t="s">
        <v>1555</v>
      </c>
      <c r="D157" s="277"/>
      <c r="E157" s="277"/>
      <c r="F157" s="324" t="s">
        <v>1534</v>
      </c>
      <c r="G157" s="277"/>
      <c r="H157" s="323" t="s">
        <v>1568</v>
      </c>
      <c r="I157" s="323" t="s">
        <v>1530</v>
      </c>
      <c r="J157" s="323">
        <v>50</v>
      </c>
      <c r="K157" s="319"/>
    </row>
    <row r="158" spans="2:11" s="1" customFormat="1" ht="15" customHeight="1">
      <c r="B158" s="298"/>
      <c r="C158" s="323" t="s">
        <v>1553</v>
      </c>
      <c r="D158" s="277"/>
      <c r="E158" s="277"/>
      <c r="F158" s="324" t="s">
        <v>1534</v>
      </c>
      <c r="G158" s="277"/>
      <c r="H158" s="323" t="s">
        <v>1568</v>
      </c>
      <c r="I158" s="323" t="s">
        <v>1530</v>
      </c>
      <c r="J158" s="323">
        <v>50</v>
      </c>
      <c r="K158" s="319"/>
    </row>
    <row r="159" spans="2:11" s="1" customFormat="1" ht="15" customHeight="1">
      <c r="B159" s="298"/>
      <c r="C159" s="323" t="s">
        <v>92</v>
      </c>
      <c r="D159" s="277"/>
      <c r="E159" s="277"/>
      <c r="F159" s="324" t="s">
        <v>1528</v>
      </c>
      <c r="G159" s="277"/>
      <c r="H159" s="323" t="s">
        <v>1590</v>
      </c>
      <c r="I159" s="323" t="s">
        <v>1530</v>
      </c>
      <c r="J159" s="323" t="s">
        <v>1591</v>
      </c>
      <c r="K159" s="319"/>
    </row>
    <row r="160" spans="2:11" s="1" customFormat="1" ht="15" customHeight="1">
      <c r="B160" s="298"/>
      <c r="C160" s="323" t="s">
        <v>1592</v>
      </c>
      <c r="D160" s="277"/>
      <c r="E160" s="277"/>
      <c r="F160" s="324" t="s">
        <v>1528</v>
      </c>
      <c r="G160" s="277"/>
      <c r="H160" s="323" t="s">
        <v>1593</v>
      </c>
      <c r="I160" s="323" t="s">
        <v>1563</v>
      </c>
      <c r="J160" s="323"/>
      <c r="K160" s="319"/>
    </row>
    <row r="161" spans="2:11" s="1" customFormat="1" ht="15" customHeight="1">
      <c r="B161" s="325"/>
      <c r="C161" s="307"/>
      <c r="D161" s="307"/>
      <c r="E161" s="307"/>
      <c r="F161" s="307"/>
      <c r="G161" s="307"/>
      <c r="H161" s="307"/>
      <c r="I161" s="307"/>
      <c r="J161" s="307"/>
      <c r="K161" s="326"/>
    </row>
    <row r="162" spans="2:11" s="1" customFormat="1" ht="18.75" customHeight="1">
      <c r="B162" s="274"/>
      <c r="C162" s="277"/>
      <c r="D162" s="277"/>
      <c r="E162" s="277"/>
      <c r="F162" s="297"/>
      <c r="G162" s="277"/>
      <c r="H162" s="277"/>
      <c r="I162" s="277"/>
      <c r="J162" s="277"/>
      <c r="K162" s="274"/>
    </row>
    <row r="163" spans="2:11" s="1" customFormat="1" ht="18.75" customHeight="1">
      <c r="B163" s="284"/>
      <c r="C163" s="284"/>
      <c r="D163" s="284"/>
      <c r="E163" s="284"/>
      <c r="F163" s="284"/>
      <c r="G163" s="284"/>
      <c r="H163" s="284"/>
      <c r="I163" s="284"/>
      <c r="J163" s="284"/>
      <c r="K163" s="284"/>
    </row>
    <row r="164" spans="2:11" s="1" customFormat="1" ht="7.5" customHeight="1">
      <c r="B164" s="266"/>
      <c r="C164" s="267"/>
      <c r="D164" s="267"/>
      <c r="E164" s="267"/>
      <c r="F164" s="267"/>
      <c r="G164" s="267"/>
      <c r="H164" s="267"/>
      <c r="I164" s="267"/>
      <c r="J164" s="267"/>
      <c r="K164" s="268"/>
    </row>
    <row r="165" spans="2:11" s="1" customFormat="1" ht="45" customHeight="1">
      <c r="B165" s="269"/>
      <c r="C165" s="394" t="s">
        <v>1594</v>
      </c>
      <c r="D165" s="394"/>
      <c r="E165" s="394"/>
      <c r="F165" s="394"/>
      <c r="G165" s="394"/>
      <c r="H165" s="394"/>
      <c r="I165" s="394"/>
      <c r="J165" s="394"/>
      <c r="K165" s="270"/>
    </row>
    <row r="166" spans="2:11" s="1" customFormat="1" ht="17.25" customHeight="1">
      <c r="B166" s="269"/>
      <c r="C166" s="290" t="s">
        <v>1522</v>
      </c>
      <c r="D166" s="290"/>
      <c r="E166" s="290"/>
      <c r="F166" s="290" t="s">
        <v>1523</v>
      </c>
      <c r="G166" s="327"/>
      <c r="H166" s="328" t="s">
        <v>54</v>
      </c>
      <c r="I166" s="328" t="s">
        <v>57</v>
      </c>
      <c r="J166" s="290" t="s">
        <v>1524</v>
      </c>
      <c r="K166" s="270"/>
    </row>
    <row r="167" spans="2:11" s="1" customFormat="1" ht="17.25" customHeight="1">
      <c r="B167" s="271"/>
      <c r="C167" s="292" t="s">
        <v>1525</v>
      </c>
      <c r="D167" s="292"/>
      <c r="E167" s="292"/>
      <c r="F167" s="293" t="s">
        <v>1526</v>
      </c>
      <c r="G167" s="329"/>
      <c r="H167" s="330"/>
      <c r="I167" s="330"/>
      <c r="J167" s="292" t="s">
        <v>1527</v>
      </c>
      <c r="K167" s="272"/>
    </row>
    <row r="168" spans="2:11" s="1" customFormat="1" ht="5.25" customHeight="1">
      <c r="B168" s="298"/>
      <c r="C168" s="295"/>
      <c r="D168" s="295"/>
      <c r="E168" s="295"/>
      <c r="F168" s="295"/>
      <c r="G168" s="296"/>
      <c r="H168" s="295"/>
      <c r="I168" s="295"/>
      <c r="J168" s="295"/>
      <c r="K168" s="319"/>
    </row>
    <row r="169" spans="2:11" s="1" customFormat="1" ht="15" customHeight="1">
      <c r="B169" s="298"/>
      <c r="C169" s="277" t="s">
        <v>1531</v>
      </c>
      <c r="D169" s="277"/>
      <c r="E169" s="277"/>
      <c r="F169" s="297" t="s">
        <v>1528</v>
      </c>
      <c r="G169" s="277"/>
      <c r="H169" s="277" t="s">
        <v>1568</v>
      </c>
      <c r="I169" s="277" t="s">
        <v>1530</v>
      </c>
      <c r="J169" s="277">
        <v>120</v>
      </c>
      <c r="K169" s="319"/>
    </row>
    <row r="170" spans="2:11" s="1" customFormat="1" ht="15" customHeight="1">
      <c r="B170" s="298"/>
      <c r="C170" s="277" t="s">
        <v>1577</v>
      </c>
      <c r="D170" s="277"/>
      <c r="E170" s="277"/>
      <c r="F170" s="297" t="s">
        <v>1528</v>
      </c>
      <c r="G170" s="277"/>
      <c r="H170" s="277" t="s">
        <v>1578</v>
      </c>
      <c r="I170" s="277" t="s">
        <v>1530</v>
      </c>
      <c r="J170" s="277" t="s">
        <v>1579</v>
      </c>
      <c r="K170" s="319"/>
    </row>
    <row r="171" spans="2:11" s="1" customFormat="1" ht="15" customHeight="1">
      <c r="B171" s="298"/>
      <c r="C171" s="277" t="s">
        <v>1476</v>
      </c>
      <c r="D171" s="277"/>
      <c r="E171" s="277"/>
      <c r="F171" s="297" t="s">
        <v>1528</v>
      </c>
      <c r="G171" s="277"/>
      <c r="H171" s="277" t="s">
        <v>1595</v>
      </c>
      <c r="I171" s="277" t="s">
        <v>1530</v>
      </c>
      <c r="J171" s="277" t="s">
        <v>1579</v>
      </c>
      <c r="K171" s="319"/>
    </row>
    <row r="172" spans="2:11" s="1" customFormat="1" ht="15" customHeight="1">
      <c r="B172" s="298"/>
      <c r="C172" s="277" t="s">
        <v>1533</v>
      </c>
      <c r="D172" s="277"/>
      <c r="E172" s="277"/>
      <c r="F172" s="297" t="s">
        <v>1534</v>
      </c>
      <c r="G172" s="277"/>
      <c r="H172" s="277" t="s">
        <v>1595</v>
      </c>
      <c r="I172" s="277" t="s">
        <v>1530</v>
      </c>
      <c r="J172" s="277">
        <v>50</v>
      </c>
      <c r="K172" s="319"/>
    </row>
    <row r="173" spans="2:11" s="1" customFormat="1" ht="15" customHeight="1">
      <c r="B173" s="298"/>
      <c r="C173" s="277" t="s">
        <v>1536</v>
      </c>
      <c r="D173" s="277"/>
      <c r="E173" s="277"/>
      <c r="F173" s="297" t="s">
        <v>1528</v>
      </c>
      <c r="G173" s="277"/>
      <c r="H173" s="277" t="s">
        <v>1595</v>
      </c>
      <c r="I173" s="277" t="s">
        <v>1538</v>
      </c>
      <c r="J173" s="277"/>
      <c r="K173" s="319"/>
    </row>
    <row r="174" spans="2:11" s="1" customFormat="1" ht="15" customHeight="1">
      <c r="B174" s="298"/>
      <c r="C174" s="277" t="s">
        <v>1547</v>
      </c>
      <c r="D174" s="277"/>
      <c r="E174" s="277"/>
      <c r="F174" s="297" t="s">
        <v>1534</v>
      </c>
      <c r="G174" s="277"/>
      <c r="H174" s="277" t="s">
        <v>1595</v>
      </c>
      <c r="I174" s="277" t="s">
        <v>1530</v>
      </c>
      <c r="J174" s="277">
        <v>50</v>
      </c>
      <c r="K174" s="319"/>
    </row>
    <row r="175" spans="2:11" s="1" customFormat="1" ht="15" customHeight="1">
      <c r="B175" s="298"/>
      <c r="C175" s="277" t="s">
        <v>1555</v>
      </c>
      <c r="D175" s="277"/>
      <c r="E175" s="277"/>
      <c r="F175" s="297" t="s">
        <v>1534</v>
      </c>
      <c r="G175" s="277"/>
      <c r="H175" s="277" t="s">
        <v>1595</v>
      </c>
      <c r="I175" s="277" t="s">
        <v>1530</v>
      </c>
      <c r="J175" s="277">
        <v>50</v>
      </c>
      <c r="K175" s="319"/>
    </row>
    <row r="176" spans="2:11" s="1" customFormat="1" ht="15" customHeight="1">
      <c r="B176" s="298"/>
      <c r="C176" s="277" t="s">
        <v>1553</v>
      </c>
      <c r="D176" s="277"/>
      <c r="E176" s="277"/>
      <c r="F176" s="297" t="s">
        <v>1534</v>
      </c>
      <c r="G176" s="277"/>
      <c r="H176" s="277" t="s">
        <v>1595</v>
      </c>
      <c r="I176" s="277" t="s">
        <v>1530</v>
      </c>
      <c r="J176" s="277">
        <v>50</v>
      </c>
      <c r="K176" s="319"/>
    </row>
    <row r="177" spans="2:11" s="1" customFormat="1" ht="15" customHeight="1">
      <c r="B177" s="298"/>
      <c r="C177" s="277" t="s">
        <v>132</v>
      </c>
      <c r="D177" s="277"/>
      <c r="E177" s="277"/>
      <c r="F177" s="297" t="s">
        <v>1528</v>
      </c>
      <c r="G177" s="277"/>
      <c r="H177" s="277" t="s">
        <v>1596</v>
      </c>
      <c r="I177" s="277" t="s">
        <v>1597</v>
      </c>
      <c r="J177" s="277"/>
      <c r="K177" s="319"/>
    </row>
    <row r="178" spans="2:11" s="1" customFormat="1" ht="15" customHeight="1">
      <c r="B178" s="298"/>
      <c r="C178" s="277" t="s">
        <v>57</v>
      </c>
      <c r="D178" s="277"/>
      <c r="E178" s="277"/>
      <c r="F178" s="297" t="s">
        <v>1528</v>
      </c>
      <c r="G178" s="277"/>
      <c r="H178" s="277" t="s">
        <v>1598</v>
      </c>
      <c r="I178" s="277" t="s">
        <v>1599</v>
      </c>
      <c r="J178" s="277">
        <v>1</v>
      </c>
      <c r="K178" s="319"/>
    </row>
    <row r="179" spans="2:11" s="1" customFormat="1" ht="15" customHeight="1">
      <c r="B179" s="298"/>
      <c r="C179" s="277" t="s">
        <v>53</v>
      </c>
      <c r="D179" s="277"/>
      <c r="E179" s="277"/>
      <c r="F179" s="297" t="s">
        <v>1528</v>
      </c>
      <c r="G179" s="277"/>
      <c r="H179" s="277" t="s">
        <v>1600</v>
      </c>
      <c r="I179" s="277" t="s">
        <v>1530</v>
      </c>
      <c r="J179" s="277">
        <v>20</v>
      </c>
      <c r="K179" s="319"/>
    </row>
    <row r="180" spans="2:11" s="1" customFormat="1" ht="15" customHeight="1">
      <c r="B180" s="298"/>
      <c r="C180" s="277" t="s">
        <v>54</v>
      </c>
      <c r="D180" s="277"/>
      <c r="E180" s="277"/>
      <c r="F180" s="297" t="s">
        <v>1528</v>
      </c>
      <c r="G180" s="277"/>
      <c r="H180" s="277" t="s">
        <v>1601</v>
      </c>
      <c r="I180" s="277" t="s">
        <v>1530</v>
      </c>
      <c r="J180" s="277">
        <v>255</v>
      </c>
      <c r="K180" s="319"/>
    </row>
    <row r="181" spans="2:11" s="1" customFormat="1" ht="15" customHeight="1">
      <c r="B181" s="298"/>
      <c r="C181" s="277" t="s">
        <v>133</v>
      </c>
      <c r="D181" s="277"/>
      <c r="E181" s="277"/>
      <c r="F181" s="297" t="s">
        <v>1528</v>
      </c>
      <c r="G181" s="277"/>
      <c r="H181" s="277" t="s">
        <v>1492</v>
      </c>
      <c r="I181" s="277" t="s">
        <v>1530</v>
      </c>
      <c r="J181" s="277">
        <v>10</v>
      </c>
      <c r="K181" s="319"/>
    </row>
    <row r="182" spans="2:11" s="1" customFormat="1" ht="15" customHeight="1">
      <c r="B182" s="298"/>
      <c r="C182" s="277" t="s">
        <v>134</v>
      </c>
      <c r="D182" s="277"/>
      <c r="E182" s="277"/>
      <c r="F182" s="297" t="s">
        <v>1528</v>
      </c>
      <c r="G182" s="277"/>
      <c r="H182" s="277" t="s">
        <v>1602</v>
      </c>
      <c r="I182" s="277" t="s">
        <v>1563</v>
      </c>
      <c r="J182" s="277"/>
      <c r="K182" s="319"/>
    </row>
    <row r="183" spans="2:11" s="1" customFormat="1" ht="15" customHeight="1">
      <c r="B183" s="298"/>
      <c r="C183" s="277" t="s">
        <v>1603</v>
      </c>
      <c r="D183" s="277"/>
      <c r="E183" s="277"/>
      <c r="F183" s="297" t="s">
        <v>1528</v>
      </c>
      <c r="G183" s="277"/>
      <c r="H183" s="277" t="s">
        <v>1604</v>
      </c>
      <c r="I183" s="277" t="s">
        <v>1563</v>
      </c>
      <c r="J183" s="277"/>
      <c r="K183" s="319"/>
    </row>
    <row r="184" spans="2:11" s="1" customFormat="1" ht="15" customHeight="1">
      <c r="B184" s="298"/>
      <c r="C184" s="277" t="s">
        <v>1592</v>
      </c>
      <c r="D184" s="277"/>
      <c r="E184" s="277"/>
      <c r="F184" s="297" t="s">
        <v>1528</v>
      </c>
      <c r="G184" s="277"/>
      <c r="H184" s="277" t="s">
        <v>1605</v>
      </c>
      <c r="I184" s="277" t="s">
        <v>1563</v>
      </c>
      <c r="J184" s="277"/>
      <c r="K184" s="319"/>
    </row>
    <row r="185" spans="2:11" s="1" customFormat="1" ht="15" customHeight="1">
      <c r="B185" s="298"/>
      <c r="C185" s="277" t="s">
        <v>136</v>
      </c>
      <c r="D185" s="277"/>
      <c r="E185" s="277"/>
      <c r="F185" s="297" t="s">
        <v>1534</v>
      </c>
      <c r="G185" s="277"/>
      <c r="H185" s="277" t="s">
        <v>1606</v>
      </c>
      <c r="I185" s="277" t="s">
        <v>1530</v>
      </c>
      <c r="J185" s="277">
        <v>50</v>
      </c>
      <c r="K185" s="319"/>
    </row>
    <row r="186" spans="2:11" s="1" customFormat="1" ht="15" customHeight="1">
      <c r="B186" s="298"/>
      <c r="C186" s="277" t="s">
        <v>1607</v>
      </c>
      <c r="D186" s="277"/>
      <c r="E186" s="277"/>
      <c r="F186" s="297" t="s">
        <v>1534</v>
      </c>
      <c r="G186" s="277"/>
      <c r="H186" s="277" t="s">
        <v>1608</v>
      </c>
      <c r="I186" s="277" t="s">
        <v>1609</v>
      </c>
      <c r="J186" s="277"/>
      <c r="K186" s="319"/>
    </row>
    <row r="187" spans="2:11" s="1" customFormat="1" ht="15" customHeight="1">
      <c r="B187" s="298"/>
      <c r="C187" s="277" t="s">
        <v>1610</v>
      </c>
      <c r="D187" s="277"/>
      <c r="E187" s="277"/>
      <c r="F187" s="297" t="s">
        <v>1534</v>
      </c>
      <c r="G187" s="277"/>
      <c r="H187" s="277" t="s">
        <v>1611</v>
      </c>
      <c r="I187" s="277" t="s">
        <v>1609</v>
      </c>
      <c r="J187" s="277"/>
      <c r="K187" s="319"/>
    </row>
    <row r="188" spans="2:11" s="1" customFormat="1" ht="15" customHeight="1">
      <c r="B188" s="298"/>
      <c r="C188" s="277" t="s">
        <v>1612</v>
      </c>
      <c r="D188" s="277"/>
      <c r="E188" s="277"/>
      <c r="F188" s="297" t="s">
        <v>1534</v>
      </c>
      <c r="G188" s="277"/>
      <c r="H188" s="277" t="s">
        <v>1613</v>
      </c>
      <c r="I188" s="277" t="s">
        <v>1609</v>
      </c>
      <c r="J188" s="277"/>
      <c r="K188" s="319"/>
    </row>
    <row r="189" spans="2:11" s="1" customFormat="1" ht="15" customHeight="1">
      <c r="B189" s="298"/>
      <c r="C189" s="331" t="s">
        <v>1614</v>
      </c>
      <c r="D189" s="277"/>
      <c r="E189" s="277"/>
      <c r="F189" s="297" t="s">
        <v>1534</v>
      </c>
      <c r="G189" s="277"/>
      <c r="H189" s="277" t="s">
        <v>1615</v>
      </c>
      <c r="I189" s="277" t="s">
        <v>1616</v>
      </c>
      <c r="J189" s="332" t="s">
        <v>1617</v>
      </c>
      <c r="K189" s="319"/>
    </row>
    <row r="190" spans="2:11" s="1" customFormat="1" ht="15" customHeight="1">
      <c r="B190" s="298"/>
      <c r="C190" s="283" t="s">
        <v>42</v>
      </c>
      <c r="D190" s="277"/>
      <c r="E190" s="277"/>
      <c r="F190" s="297" t="s">
        <v>1528</v>
      </c>
      <c r="G190" s="277"/>
      <c r="H190" s="274" t="s">
        <v>1618</v>
      </c>
      <c r="I190" s="277" t="s">
        <v>1619</v>
      </c>
      <c r="J190" s="277"/>
      <c r="K190" s="319"/>
    </row>
    <row r="191" spans="2:11" s="1" customFormat="1" ht="15" customHeight="1">
      <c r="B191" s="298"/>
      <c r="C191" s="283" t="s">
        <v>1620</v>
      </c>
      <c r="D191" s="277"/>
      <c r="E191" s="277"/>
      <c r="F191" s="297" t="s">
        <v>1528</v>
      </c>
      <c r="G191" s="277"/>
      <c r="H191" s="277" t="s">
        <v>1621</v>
      </c>
      <c r="I191" s="277" t="s">
        <v>1563</v>
      </c>
      <c r="J191" s="277"/>
      <c r="K191" s="319"/>
    </row>
    <row r="192" spans="2:11" s="1" customFormat="1" ht="15" customHeight="1">
      <c r="B192" s="298"/>
      <c r="C192" s="283" t="s">
        <v>1622</v>
      </c>
      <c r="D192" s="277"/>
      <c r="E192" s="277"/>
      <c r="F192" s="297" t="s">
        <v>1528</v>
      </c>
      <c r="G192" s="277"/>
      <c r="H192" s="277" t="s">
        <v>1623</v>
      </c>
      <c r="I192" s="277" t="s">
        <v>1563</v>
      </c>
      <c r="J192" s="277"/>
      <c r="K192" s="319"/>
    </row>
    <row r="193" spans="2:11" s="1" customFormat="1" ht="15" customHeight="1">
      <c r="B193" s="298"/>
      <c r="C193" s="283" t="s">
        <v>1624</v>
      </c>
      <c r="D193" s="277"/>
      <c r="E193" s="277"/>
      <c r="F193" s="297" t="s">
        <v>1534</v>
      </c>
      <c r="G193" s="277"/>
      <c r="H193" s="277" t="s">
        <v>1625</v>
      </c>
      <c r="I193" s="277" t="s">
        <v>1563</v>
      </c>
      <c r="J193" s="277"/>
      <c r="K193" s="319"/>
    </row>
    <row r="194" spans="2:11" s="1" customFormat="1" ht="15" customHeight="1">
      <c r="B194" s="325"/>
      <c r="C194" s="333"/>
      <c r="D194" s="307"/>
      <c r="E194" s="307"/>
      <c r="F194" s="307"/>
      <c r="G194" s="307"/>
      <c r="H194" s="307"/>
      <c r="I194" s="307"/>
      <c r="J194" s="307"/>
      <c r="K194" s="326"/>
    </row>
    <row r="195" spans="2:11" s="1" customFormat="1" ht="18.75" customHeight="1">
      <c r="B195" s="274"/>
      <c r="C195" s="277"/>
      <c r="D195" s="277"/>
      <c r="E195" s="277"/>
      <c r="F195" s="297"/>
      <c r="G195" s="277"/>
      <c r="H195" s="277"/>
      <c r="I195" s="277"/>
      <c r="J195" s="277"/>
      <c r="K195" s="274"/>
    </row>
    <row r="196" spans="2:11" s="1" customFormat="1" ht="18.75" customHeight="1">
      <c r="B196" s="274"/>
      <c r="C196" s="277"/>
      <c r="D196" s="277"/>
      <c r="E196" s="277"/>
      <c r="F196" s="297"/>
      <c r="G196" s="277"/>
      <c r="H196" s="277"/>
      <c r="I196" s="277"/>
      <c r="J196" s="277"/>
      <c r="K196" s="274"/>
    </row>
    <row r="197" spans="2:11" s="1" customFormat="1" ht="18.75" customHeight="1">
      <c r="B197" s="284"/>
      <c r="C197" s="284"/>
      <c r="D197" s="284"/>
      <c r="E197" s="284"/>
      <c r="F197" s="284"/>
      <c r="G197" s="284"/>
      <c r="H197" s="284"/>
      <c r="I197" s="284"/>
      <c r="J197" s="284"/>
      <c r="K197" s="284"/>
    </row>
    <row r="198" spans="2:11" s="1" customFormat="1" ht="12">
      <c r="B198" s="266"/>
      <c r="C198" s="267"/>
      <c r="D198" s="267"/>
      <c r="E198" s="267"/>
      <c r="F198" s="267"/>
      <c r="G198" s="267"/>
      <c r="H198" s="267"/>
      <c r="I198" s="267"/>
      <c r="J198" s="267"/>
      <c r="K198" s="268"/>
    </row>
    <row r="199" spans="2:11" s="1" customFormat="1" ht="22.2">
      <c r="B199" s="269"/>
      <c r="C199" s="394" t="s">
        <v>1626</v>
      </c>
      <c r="D199" s="394"/>
      <c r="E199" s="394"/>
      <c r="F199" s="394"/>
      <c r="G199" s="394"/>
      <c r="H199" s="394"/>
      <c r="I199" s="394"/>
      <c r="J199" s="394"/>
      <c r="K199" s="270"/>
    </row>
    <row r="200" spans="2:11" s="1" customFormat="1" ht="25.5" customHeight="1">
      <c r="B200" s="269"/>
      <c r="C200" s="334" t="s">
        <v>1627</v>
      </c>
      <c r="D200" s="334"/>
      <c r="E200" s="334"/>
      <c r="F200" s="334" t="s">
        <v>1628</v>
      </c>
      <c r="G200" s="335"/>
      <c r="H200" s="395" t="s">
        <v>1629</v>
      </c>
      <c r="I200" s="395"/>
      <c r="J200" s="395"/>
      <c r="K200" s="270"/>
    </row>
    <row r="201" spans="2:11" s="1" customFormat="1" ht="5.25" customHeight="1">
      <c r="B201" s="298"/>
      <c r="C201" s="295"/>
      <c r="D201" s="295"/>
      <c r="E201" s="295"/>
      <c r="F201" s="295"/>
      <c r="G201" s="277"/>
      <c r="H201" s="295"/>
      <c r="I201" s="295"/>
      <c r="J201" s="295"/>
      <c r="K201" s="319"/>
    </row>
    <row r="202" spans="2:11" s="1" customFormat="1" ht="15" customHeight="1">
      <c r="B202" s="298"/>
      <c r="C202" s="277" t="s">
        <v>1619</v>
      </c>
      <c r="D202" s="277"/>
      <c r="E202" s="277"/>
      <c r="F202" s="297" t="s">
        <v>43</v>
      </c>
      <c r="G202" s="277"/>
      <c r="H202" s="396" t="s">
        <v>1630</v>
      </c>
      <c r="I202" s="396"/>
      <c r="J202" s="396"/>
      <c r="K202" s="319"/>
    </row>
    <row r="203" spans="2:11" s="1" customFormat="1" ht="15" customHeight="1">
      <c r="B203" s="298"/>
      <c r="C203" s="304"/>
      <c r="D203" s="277"/>
      <c r="E203" s="277"/>
      <c r="F203" s="297" t="s">
        <v>44</v>
      </c>
      <c r="G203" s="277"/>
      <c r="H203" s="396" t="s">
        <v>1631</v>
      </c>
      <c r="I203" s="396"/>
      <c r="J203" s="396"/>
      <c r="K203" s="319"/>
    </row>
    <row r="204" spans="2:11" s="1" customFormat="1" ht="15" customHeight="1">
      <c r="B204" s="298"/>
      <c r="C204" s="304"/>
      <c r="D204" s="277"/>
      <c r="E204" s="277"/>
      <c r="F204" s="297" t="s">
        <v>47</v>
      </c>
      <c r="G204" s="277"/>
      <c r="H204" s="396" t="s">
        <v>1632</v>
      </c>
      <c r="I204" s="396"/>
      <c r="J204" s="396"/>
      <c r="K204" s="319"/>
    </row>
    <row r="205" spans="2:11" s="1" customFormat="1" ht="15" customHeight="1">
      <c r="B205" s="298"/>
      <c r="C205" s="277"/>
      <c r="D205" s="277"/>
      <c r="E205" s="277"/>
      <c r="F205" s="297" t="s">
        <v>45</v>
      </c>
      <c r="G205" s="277"/>
      <c r="H205" s="396" t="s">
        <v>1633</v>
      </c>
      <c r="I205" s="396"/>
      <c r="J205" s="396"/>
      <c r="K205" s="319"/>
    </row>
    <row r="206" spans="2:11" s="1" customFormat="1" ht="15" customHeight="1">
      <c r="B206" s="298"/>
      <c r="C206" s="277"/>
      <c r="D206" s="277"/>
      <c r="E206" s="277"/>
      <c r="F206" s="297" t="s">
        <v>46</v>
      </c>
      <c r="G206" s="277"/>
      <c r="H206" s="396" t="s">
        <v>1634</v>
      </c>
      <c r="I206" s="396"/>
      <c r="J206" s="396"/>
      <c r="K206" s="319"/>
    </row>
    <row r="207" spans="2:11" s="1" customFormat="1" ht="15" customHeight="1">
      <c r="B207" s="298"/>
      <c r="C207" s="277"/>
      <c r="D207" s="277"/>
      <c r="E207" s="277"/>
      <c r="F207" s="297"/>
      <c r="G207" s="277"/>
      <c r="H207" s="277"/>
      <c r="I207" s="277"/>
      <c r="J207" s="277"/>
      <c r="K207" s="319"/>
    </row>
    <row r="208" spans="2:11" s="1" customFormat="1" ht="15" customHeight="1">
      <c r="B208" s="298"/>
      <c r="C208" s="277" t="s">
        <v>1575</v>
      </c>
      <c r="D208" s="277"/>
      <c r="E208" s="277"/>
      <c r="F208" s="297" t="s">
        <v>79</v>
      </c>
      <c r="G208" s="277"/>
      <c r="H208" s="396" t="s">
        <v>1635</v>
      </c>
      <c r="I208" s="396"/>
      <c r="J208" s="396"/>
      <c r="K208" s="319"/>
    </row>
    <row r="209" spans="2:11" s="1" customFormat="1" ht="15" customHeight="1">
      <c r="B209" s="298"/>
      <c r="C209" s="304"/>
      <c r="D209" s="277"/>
      <c r="E209" s="277"/>
      <c r="F209" s="297" t="s">
        <v>1471</v>
      </c>
      <c r="G209" s="277"/>
      <c r="H209" s="396" t="s">
        <v>1472</v>
      </c>
      <c r="I209" s="396"/>
      <c r="J209" s="396"/>
      <c r="K209" s="319"/>
    </row>
    <row r="210" spans="2:11" s="1" customFormat="1" ht="15" customHeight="1">
      <c r="B210" s="298"/>
      <c r="C210" s="277"/>
      <c r="D210" s="277"/>
      <c r="E210" s="277"/>
      <c r="F210" s="297" t="s">
        <v>1469</v>
      </c>
      <c r="G210" s="277"/>
      <c r="H210" s="396" t="s">
        <v>1636</v>
      </c>
      <c r="I210" s="396"/>
      <c r="J210" s="396"/>
      <c r="K210" s="319"/>
    </row>
    <row r="211" spans="2:11" s="1" customFormat="1" ht="15" customHeight="1">
      <c r="B211" s="336"/>
      <c r="C211" s="304"/>
      <c r="D211" s="304"/>
      <c r="E211" s="304"/>
      <c r="F211" s="297" t="s">
        <v>86</v>
      </c>
      <c r="G211" s="283"/>
      <c r="H211" s="397" t="s">
        <v>1473</v>
      </c>
      <c r="I211" s="397"/>
      <c r="J211" s="397"/>
      <c r="K211" s="337"/>
    </row>
    <row r="212" spans="2:11" s="1" customFormat="1" ht="15" customHeight="1">
      <c r="B212" s="336"/>
      <c r="C212" s="304"/>
      <c r="D212" s="304"/>
      <c r="E212" s="304"/>
      <c r="F212" s="297" t="s">
        <v>1474</v>
      </c>
      <c r="G212" s="283"/>
      <c r="H212" s="397" t="s">
        <v>1420</v>
      </c>
      <c r="I212" s="397"/>
      <c r="J212" s="397"/>
      <c r="K212" s="337"/>
    </row>
    <row r="213" spans="2:11" s="1" customFormat="1" ht="15" customHeight="1">
      <c r="B213" s="336"/>
      <c r="C213" s="304"/>
      <c r="D213" s="304"/>
      <c r="E213" s="304"/>
      <c r="F213" s="338"/>
      <c r="G213" s="283"/>
      <c r="H213" s="339"/>
      <c r="I213" s="339"/>
      <c r="J213" s="339"/>
      <c r="K213" s="337"/>
    </row>
    <row r="214" spans="2:11" s="1" customFormat="1" ht="15" customHeight="1">
      <c r="B214" s="336"/>
      <c r="C214" s="277" t="s">
        <v>1599</v>
      </c>
      <c r="D214" s="304"/>
      <c r="E214" s="304"/>
      <c r="F214" s="297">
        <v>1</v>
      </c>
      <c r="G214" s="283"/>
      <c r="H214" s="397" t="s">
        <v>1637</v>
      </c>
      <c r="I214" s="397"/>
      <c r="J214" s="397"/>
      <c r="K214" s="337"/>
    </row>
    <row r="215" spans="2:11" s="1" customFormat="1" ht="15" customHeight="1">
      <c r="B215" s="336"/>
      <c r="C215" s="304"/>
      <c r="D215" s="304"/>
      <c r="E215" s="304"/>
      <c r="F215" s="297">
        <v>2</v>
      </c>
      <c r="G215" s="283"/>
      <c r="H215" s="397" t="s">
        <v>1638</v>
      </c>
      <c r="I215" s="397"/>
      <c r="J215" s="397"/>
      <c r="K215" s="337"/>
    </row>
    <row r="216" spans="2:11" s="1" customFormat="1" ht="15" customHeight="1">
      <c r="B216" s="336"/>
      <c r="C216" s="304"/>
      <c r="D216" s="304"/>
      <c r="E216" s="304"/>
      <c r="F216" s="297">
        <v>3</v>
      </c>
      <c r="G216" s="283"/>
      <c r="H216" s="397" t="s">
        <v>1639</v>
      </c>
      <c r="I216" s="397"/>
      <c r="J216" s="397"/>
      <c r="K216" s="337"/>
    </row>
    <row r="217" spans="2:11" s="1" customFormat="1" ht="15" customHeight="1">
      <c r="B217" s="336"/>
      <c r="C217" s="304"/>
      <c r="D217" s="304"/>
      <c r="E217" s="304"/>
      <c r="F217" s="297">
        <v>4</v>
      </c>
      <c r="G217" s="283"/>
      <c r="H217" s="397" t="s">
        <v>1640</v>
      </c>
      <c r="I217" s="397"/>
      <c r="J217" s="397"/>
      <c r="K217" s="337"/>
    </row>
    <row r="218" spans="2:11" s="1" customFormat="1" ht="12.75" customHeight="1">
      <c r="B218" s="340"/>
      <c r="C218" s="341"/>
      <c r="D218" s="341"/>
      <c r="E218" s="341"/>
      <c r="F218" s="341"/>
      <c r="G218" s="341"/>
      <c r="H218" s="341"/>
      <c r="I218" s="341"/>
      <c r="J218" s="341"/>
      <c r="K218" s="342"/>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1 - STAVEBNÍ ČÁST</vt:lpstr>
      <vt:lpstr>2 - ELEKTROINSTALACE</vt:lpstr>
      <vt:lpstr>3 - VEDLEJŠÍ ROZPOČTOVÉ N...</vt:lpstr>
      <vt:lpstr>Pokyny pro vyplnění</vt:lpstr>
      <vt:lpstr>'1 - STAVEBNÍ ČÁST'!Názvy_tisku</vt:lpstr>
      <vt:lpstr>'2 - ELEKTROINSTALACE'!Názvy_tisku</vt:lpstr>
      <vt:lpstr>'3 - VEDLEJŠÍ ROZPOČTOVÉ N...'!Názvy_tisku</vt:lpstr>
      <vt:lpstr>'Rekapitulace stavby'!Názvy_tisku</vt:lpstr>
      <vt:lpstr>'1 - STAVEBNÍ ČÁST'!Oblast_tisku</vt:lpstr>
      <vt:lpstr>'2 - ELEKTROINSTALACE'!Oblast_tisku</vt:lpstr>
      <vt:lpstr>'3 - VEDLEJŠÍ ROZPOČTOVÉ N...'!Oblast_tisku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Nina Blavková</dc:creator>
  <cp:lastModifiedBy>Nina Blavková</cp:lastModifiedBy>
  <cp:lastPrinted>2020-05-04T09:13:05Z</cp:lastPrinted>
  <dcterms:created xsi:type="dcterms:W3CDTF">2020-05-04T09:09:03Z</dcterms:created>
  <dcterms:modified xsi:type="dcterms:W3CDTF">2020-05-04T09:13:11Z</dcterms:modified>
</cp:coreProperties>
</file>